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queriddell/Documents/Post Doc 8.2021/Dog colony papers/CCL2 paper/DMM drafts/Raw data/"/>
    </mc:Choice>
  </mc:AlternateContent>
  <xr:revisionPtr revIDLastSave="0" documentId="13_ncr:1_{5731A364-86E2-E648-A9C4-5BE0B41AC848}" xr6:coauthVersionLast="36" xr6:coauthVersionMax="36" xr10:uidLastSave="{00000000-0000-0000-0000-000000000000}"/>
  <bookViews>
    <workbookView xWindow="640" yWindow="460" windowWidth="18620" windowHeight="14540" xr2:uid="{2B4405FB-CDFC-ED4F-86FE-2E276DE2ABA9}"/>
  </bookViews>
  <sheets>
    <sheet name="Ref genes" sheetId="3" r:id="rId1"/>
    <sheet name="CCL2 Cq values" sheetId="2" r:id="rId2"/>
    <sheet name="CCL2 RQ summary" sheetId="4" r:id="rId3"/>
    <sheet name="CCR2 Cq values" sheetId="5" r:id="rId4"/>
    <sheet name="CCR2 RQ summary" sheetId="6" r:id="rId5"/>
    <sheet name="Correlation summary" sheetId="7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" l="1"/>
  <c r="G121" i="5"/>
  <c r="P17" i="5" s="1"/>
  <c r="G120" i="5"/>
  <c r="P16" i="5" s="1"/>
  <c r="G119" i="5"/>
  <c r="P15" i="5" s="1"/>
  <c r="G118" i="5"/>
  <c r="P14" i="5" s="1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4" i="5"/>
  <c r="G73" i="5"/>
  <c r="G72" i="5"/>
  <c r="P10" i="5" s="1"/>
  <c r="G71" i="5"/>
  <c r="P9" i="5" s="1"/>
  <c r="G70" i="5"/>
  <c r="G69" i="5"/>
  <c r="G68" i="5"/>
  <c r="G67" i="5"/>
  <c r="G66" i="5"/>
  <c r="G65" i="5"/>
  <c r="G64" i="5"/>
  <c r="G63" i="5"/>
  <c r="G62" i="5"/>
  <c r="G58" i="5"/>
  <c r="H58" i="5" s="1"/>
  <c r="G57" i="5"/>
  <c r="H57" i="5" s="1"/>
  <c r="G56" i="5"/>
  <c r="H56" i="5" s="1"/>
  <c r="G55" i="5"/>
  <c r="G54" i="5"/>
  <c r="H54" i="5" s="1"/>
  <c r="G53" i="5"/>
  <c r="H53" i="5" s="1"/>
  <c r="G52" i="5"/>
  <c r="H52" i="5" s="1"/>
  <c r="G51" i="5"/>
  <c r="H51" i="5" s="1"/>
  <c r="G50" i="5"/>
  <c r="H50" i="5" s="1"/>
  <c r="G49" i="5"/>
  <c r="H49" i="5" s="1"/>
  <c r="G48" i="5"/>
  <c r="H48" i="5" s="1"/>
  <c r="G47" i="5"/>
  <c r="H47" i="5" s="1"/>
  <c r="G46" i="5"/>
  <c r="H46" i="5" s="1"/>
  <c r="G45" i="5"/>
  <c r="H45" i="5" s="1"/>
  <c r="G44" i="5"/>
  <c r="H44" i="5" s="1"/>
  <c r="G43" i="5"/>
  <c r="H43" i="5" s="1"/>
  <c r="G42" i="5"/>
  <c r="H42" i="5" s="1"/>
  <c r="G41" i="5"/>
  <c r="H41" i="5" s="1"/>
  <c r="G40" i="5"/>
  <c r="H40" i="5" s="1"/>
  <c r="G39" i="5"/>
  <c r="H39" i="5" s="1"/>
  <c r="G38" i="5"/>
  <c r="H38" i="5" s="1"/>
  <c r="G37" i="5"/>
  <c r="H37" i="5" s="1"/>
  <c r="G36" i="5"/>
  <c r="H36" i="5" s="1"/>
  <c r="G35" i="5"/>
  <c r="H35" i="5" s="1"/>
  <c r="G34" i="5"/>
  <c r="H34" i="5" s="1"/>
  <c r="G33" i="5"/>
  <c r="H33" i="5" s="1"/>
  <c r="G32" i="5"/>
  <c r="H32" i="5" s="1"/>
  <c r="G31" i="5"/>
  <c r="H31" i="5" s="1"/>
  <c r="G30" i="5"/>
  <c r="H30" i="5" s="1"/>
  <c r="G29" i="5"/>
  <c r="H29" i="5" s="1"/>
  <c r="G28" i="5"/>
  <c r="H28" i="5" s="1"/>
  <c r="G27" i="5"/>
  <c r="H27" i="5" s="1"/>
  <c r="G26" i="5"/>
  <c r="H26" i="5" s="1"/>
  <c r="G25" i="5"/>
  <c r="H25" i="5" s="1"/>
  <c r="G24" i="5"/>
  <c r="H24" i="5" s="1"/>
  <c r="G23" i="5"/>
  <c r="H23" i="5" s="1"/>
  <c r="G22" i="5"/>
  <c r="H22" i="5" s="1"/>
  <c r="G21" i="5"/>
  <c r="H21" i="5" s="1"/>
  <c r="G20" i="5"/>
  <c r="H20" i="5" s="1"/>
  <c r="G19" i="5"/>
  <c r="H19" i="5" s="1"/>
  <c r="G18" i="5"/>
  <c r="H18" i="5" s="1"/>
  <c r="G17" i="5"/>
  <c r="H17" i="5" s="1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H8" i="5" s="1"/>
  <c r="G7" i="5"/>
  <c r="H7" i="5" s="1"/>
  <c r="G6" i="5"/>
  <c r="H6" i="5" s="1"/>
  <c r="G5" i="5"/>
  <c r="H5" i="5" s="1"/>
  <c r="G4" i="5"/>
  <c r="H4" i="5" s="1"/>
  <c r="G3" i="5"/>
  <c r="H3" i="5" s="1"/>
  <c r="P5" i="5" l="1"/>
  <c r="Q17" i="5"/>
  <c r="P12" i="5"/>
  <c r="H55" i="5"/>
  <c r="P4" i="5"/>
  <c r="P7" i="5"/>
  <c r="P6" i="5"/>
  <c r="P11" i="5"/>
  <c r="Q12" i="5" s="1"/>
  <c r="Q7" i="5" l="1"/>
  <c r="R17" i="5" l="1"/>
  <c r="R12" i="5"/>
  <c r="Q23" i="2"/>
  <c r="R21" i="2"/>
  <c r="R16" i="2"/>
  <c r="R11" i="2"/>
  <c r="R6" i="2"/>
  <c r="G86" i="2"/>
  <c r="G85" i="2"/>
  <c r="G83" i="2"/>
  <c r="G84" i="2"/>
  <c r="G82" i="2"/>
  <c r="G104" i="2"/>
  <c r="G112" i="2"/>
  <c r="G111" i="2"/>
  <c r="G110" i="2"/>
  <c r="G114" i="2"/>
  <c r="G115" i="2"/>
  <c r="G113" i="2"/>
  <c r="G103" i="2"/>
  <c r="G109" i="2"/>
  <c r="G108" i="2"/>
  <c r="G105" i="2"/>
  <c r="G106" i="2"/>
  <c r="G107" i="2"/>
  <c r="G101" i="2"/>
  <c r="G102" i="2"/>
  <c r="G98" i="2"/>
  <c r="G88" i="2"/>
  <c r="G89" i="2"/>
  <c r="G90" i="2"/>
  <c r="G91" i="2"/>
  <c r="G92" i="2"/>
  <c r="G93" i="2"/>
  <c r="G94" i="2"/>
  <c r="G95" i="2"/>
  <c r="G96" i="2"/>
  <c r="G97" i="2"/>
  <c r="G99" i="2"/>
  <c r="G100" i="2"/>
  <c r="G87" i="2"/>
  <c r="H95" i="5" l="1"/>
  <c r="H79" i="5"/>
  <c r="H110" i="5"/>
  <c r="H87" i="5"/>
  <c r="H103" i="5"/>
  <c r="H121" i="5"/>
  <c r="H117" i="5"/>
  <c r="H101" i="5"/>
  <c r="H86" i="5"/>
  <c r="H102" i="5"/>
  <c r="H116" i="5"/>
  <c r="H105" i="5"/>
  <c r="H83" i="5"/>
  <c r="H113" i="5"/>
  <c r="H80" i="5"/>
  <c r="H96" i="5"/>
  <c r="H111" i="5"/>
  <c r="H112" i="5"/>
  <c r="H119" i="5"/>
  <c r="H90" i="5"/>
  <c r="H106" i="5"/>
  <c r="H81" i="5"/>
  <c r="H100" i="5"/>
  <c r="H89" i="5"/>
  <c r="H99" i="5"/>
  <c r="H78" i="5"/>
  <c r="H88" i="5"/>
  <c r="H93" i="5"/>
  <c r="H82" i="5"/>
  <c r="H98" i="5"/>
  <c r="H97" i="5"/>
  <c r="H107" i="5"/>
  <c r="H120" i="5"/>
  <c r="H92" i="5"/>
  <c r="H108" i="5"/>
  <c r="H91" i="5"/>
  <c r="H84" i="5"/>
  <c r="H114" i="5"/>
  <c r="H85" i="5"/>
  <c r="H94" i="5"/>
  <c r="H109" i="5"/>
  <c r="H115" i="5"/>
  <c r="H104" i="5"/>
  <c r="H118" i="5"/>
  <c r="H71" i="5"/>
  <c r="H66" i="5"/>
  <c r="H74" i="5"/>
  <c r="H67" i="5"/>
  <c r="H64" i="5"/>
  <c r="H65" i="5"/>
  <c r="H70" i="5"/>
  <c r="H63" i="5"/>
  <c r="H72" i="5"/>
  <c r="H73" i="5"/>
  <c r="H62" i="5"/>
  <c r="H68" i="5"/>
  <c r="H69" i="5"/>
  <c r="S11" i="2"/>
  <c r="S21" i="2"/>
  <c r="H107" i="2" s="1"/>
  <c r="S16" i="2"/>
  <c r="H59" i="2" s="1"/>
  <c r="F4" i="3"/>
  <c r="G4" i="3" s="1"/>
  <c r="L4" i="3"/>
  <c r="M4" i="3" s="1"/>
  <c r="R4" i="3"/>
  <c r="S4" i="3" s="1"/>
  <c r="F5" i="3"/>
  <c r="G5" i="3" s="1"/>
  <c r="L5" i="3"/>
  <c r="M5" i="3"/>
  <c r="R5" i="3"/>
  <c r="S5" i="3" s="1"/>
  <c r="F6" i="3"/>
  <c r="G6" i="3" s="1"/>
  <c r="L6" i="3"/>
  <c r="M6" i="3" s="1"/>
  <c r="R6" i="3"/>
  <c r="S6" i="3"/>
  <c r="F7" i="3"/>
  <c r="G7" i="3" s="1"/>
  <c r="L7" i="3"/>
  <c r="M7" i="3"/>
  <c r="R7" i="3"/>
  <c r="S7" i="3" s="1"/>
  <c r="F8" i="3"/>
  <c r="G8" i="3"/>
  <c r="L8" i="3"/>
  <c r="M8" i="3" s="1"/>
  <c r="R8" i="3"/>
  <c r="S8" i="3" s="1"/>
  <c r="F9" i="3"/>
  <c r="G9" i="3"/>
  <c r="L9" i="3"/>
  <c r="M9" i="3" s="1"/>
  <c r="R9" i="3"/>
  <c r="S9" i="3"/>
  <c r="F10" i="3"/>
  <c r="G10" i="3" s="1"/>
  <c r="L10" i="3"/>
  <c r="M10" i="3" s="1"/>
  <c r="R10" i="3"/>
  <c r="S10" i="3"/>
  <c r="F11" i="3"/>
  <c r="G11" i="3" s="1"/>
  <c r="L11" i="3"/>
  <c r="M11" i="3"/>
  <c r="R11" i="3"/>
  <c r="S11" i="3" s="1"/>
  <c r="F12" i="3"/>
  <c r="G12" i="3" s="1"/>
  <c r="L12" i="3"/>
  <c r="M12" i="3" s="1"/>
  <c r="R12" i="3"/>
  <c r="S12" i="3"/>
  <c r="F13" i="3"/>
  <c r="G13" i="3" s="1"/>
  <c r="L13" i="3"/>
  <c r="M13" i="3"/>
  <c r="R13" i="3"/>
  <c r="S13" i="3" s="1"/>
  <c r="F14" i="3"/>
  <c r="G14" i="3" s="1"/>
  <c r="L14" i="3"/>
  <c r="M14" i="3" s="1"/>
  <c r="R14" i="3"/>
  <c r="S14" i="3" s="1"/>
  <c r="F15" i="3"/>
  <c r="G15" i="3" s="1"/>
  <c r="L15" i="3"/>
  <c r="M15" i="3"/>
  <c r="R15" i="3"/>
  <c r="S15" i="3" s="1"/>
  <c r="F16" i="3"/>
  <c r="G16" i="3" s="1"/>
  <c r="L16" i="3"/>
  <c r="M16" i="3" s="1"/>
  <c r="R16" i="3"/>
  <c r="S16" i="3" s="1"/>
  <c r="F17" i="3"/>
  <c r="G17" i="3" s="1"/>
  <c r="L17" i="3"/>
  <c r="M17" i="3" s="1"/>
  <c r="R17" i="3"/>
  <c r="S17" i="3"/>
  <c r="F18" i="3"/>
  <c r="G18" i="3" s="1"/>
  <c r="L18" i="3"/>
  <c r="M18" i="3" s="1"/>
  <c r="R18" i="3"/>
  <c r="S18" i="3" s="1"/>
  <c r="F19" i="3"/>
  <c r="G19" i="3"/>
  <c r="L19" i="3"/>
  <c r="M19" i="3" s="1"/>
  <c r="R19" i="3"/>
  <c r="S19" i="3"/>
  <c r="F20" i="3"/>
  <c r="G20" i="3" s="1"/>
  <c r="L20" i="3"/>
  <c r="M20" i="3" s="1"/>
  <c r="R20" i="3"/>
  <c r="S20" i="3"/>
  <c r="F21" i="3"/>
  <c r="G21" i="3" s="1"/>
  <c r="L21" i="3"/>
  <c r="M21" i="3"/>
  <c r="R21" i="3"/>
  <c r="S21" i="3" s="1"/>
  <c r="F22" i="3"/>
  <c r="G22" i="3" s="1"/>
  <c r="L22" i="3"/>
  <c r="M22" i="3" s="1"/>
  <c r="R22" i="3"/>
  <c r="S22" i="3" s="1"/>
  <c r="F23" i="3"/>
  <c r="G23" i="3" s="1"/>
  <c r="L23" i="3"/>
  <c r="M23" i="3"/>
  <c r="R23" i="3"/>
  <c r="S23" i="3" s="1"/>
  <c r="F24" i="3"/>
  <c r="G24" i="3" s="1"/>
  <c r="L24" i="3"/>
  <c r="M24" i="3" s="1"/>
  <c r="R24" i="3"/>
  <c r="S24" i="3" s="1"/>
  <c r="F25" i="3"/>
  <c r="G25" i="3"/>
  <c r="L25" i="3"/>
  <c r="M25" i="3" s="1"/>
  <c r="R25" i="3"/>
  <c r="S25" i="3"/>
  <c r="F26" i="3"/>
  <c r="G26" i="3" s="1"/>
  <c r="L26" i="3"/>
  <c r="M26" i="3" s="1"/>
  <c r="R26" i="3"/>
  <c r="S26" i="3"/>
  <c r="F27" i="3"/>
  <c r="G27" i="3" s="1"/>
  <c r="L27" i="3"/>
  <c r="M27" i="3"/>
  <c r="R27" i="3"/>
  <c r="S27" i="3" s="1"/>
  <c r="F28" i="3"/>
  <c r="G28" i="3" s="1"/>
  <c r="L28" i="3"/>
  <c r="M28" i="3" s="1"/>
  <c r="R28" i="3"/>
  <c r="S28" i="3" s="1"/>
  <c r="F29" i="3"/>
  <c r="G29" i="3"/>
  <c r="L29" i="3"/>
  <c r="M29" i="3" s="1"/>
  <c r="R29" i="3"/>
  <c r="S29" i="3" s="1"/>
  <c r="F30" i="3"/>
  <c r="G30" i="3" s="1"/>
  <c r="L30" i="3"/>
  <c r="M30" i="3" s="1"/>
  <c r="R30" i="3"/>
  <c r="S30" i="3"/>
  <c r="F31" i="3"/>
  <c r="G31" i="3" s="1"/>
  <c r="L31" i="3"/>
  <c r="M31" i="3" s="1"/>
  <c r="R31" i="3"/>
  <c r="S31" i="3" s="1"/>
  <c r="F32" i="3"/>
  <c r="G32" i="3" s="1"/>
  <c r="L32" i="3"/>
  <c r="M32" i="3" s="1"/>
  <c r="R32" i="3"/>
  <c r="S32" i="3" s="1"/>
  <c r="F33" i="3"/>
  <c r="G33" i="3"/>
  <c r="L33" i="3"/>
  <c r="M33" i="3" s="1"/>
  <c r="R33" i="3"/>
  <c r="S33" i="3" s="1"/>
  <c r="F34" i="3"/>
  <c r="G34" i="3" s="1"/>
  <c r="L34" i="3"/>
  <c r="M34" i="3" s="1"/>
  <c r="R34" i="3"/>
  <c r="S34" i="3" s="1"/>
  <c r="F35" i="3"/>
  <c r="G35" i="3"/>
  <c r="L35" i="3"/>
  <c r="M35" i="3" s="1"/>
  <c r="R35" i="3"/>
  <c r="S35" i="3" s="1"/>
  <c r="F36" i="3"/>
  <c r="G36" i="3" s="1"/>
  <c r="L36" i="3"/>
  <c r="M36" i="3" s="1"/>
  <c r="R36" i="3"/>
  <c r="S36" i="3"/>
  <c r="F37" i="3"/>
  <c r="G37" i="3"/>
  <c r="L37" i="3"/>
  <c r="M37" i="3" s="1"/>
  <c r="R37" i="3"/>
  <c r="S37" i="3"/>
  <c r="F38" i="3"/>
  <c r="G38" i="3" s="1"/>
  <c r="L38" i="3"/>
  <c r="M38" i="3" s="1"/>
  <c r="R38" i="3"/>
  <c r="S38" i="3"/>
  <c r="F39" i="3"/>
  <c r="G39" i="3" s="1"/>
  <c r="L39" i="3"/>
  <c r="M39" i="3"/>
  <c r="R39" i="3"/>
  <c r="S39" i="3" s="1"/>
  <c r="F40" i="3"/>
  <c r="G40" i="3" s="1"/>
  <c r="L40" i="3"/>
  <c r="M40" i="3" s="1"/>
  <c r="R40" i="3"/>
  <c r="S40" i="3" s="1"/>
  <c r="F41" i="3"/>
  <c r="G41" i="3" s="1"/>
  <c r="L41" i="3"/>
  <c r="M41" i="3"/>
  <c r="R41" i="3"/>
  <c r="S41" i="3" s="1"/>
  <c r="F42" i="3"/>
  <c r="G42" i="3" s="1"/>
  <c r="L42" i="3"/>
  <c r="M42" i="3" s="1"/>
  <c r="R42" i="3"/>
  <c r="S42" i="3" s="1"/>
  <c r="F43" i="3"/>
  <c r="G43" i="3" s="1"/>
  <c r="L43" i="3"/>
  <c r="M43" i="3" s="1"/>
  <c r="R43" i="3"/>
  <c r="S43" i="3" s="1"/>
  <c r="F44" i="3"/>
  <c r="G44" i="3" s="1"/>
  <c r="L44" i="3"/>
  <c r="M44" i="3" s="1"/>
  <c r="R44" i="3"/>
  <c r="S44" i="3" s="1"/>
  <c r="F45" i="3"/>
  <c r="G45" i="3"/>
  <c r="L45" i="3"/>
  <c r="M45" i="3" s="1"/>
  <c r="R45" i="3"/>
  <c r="S45" i="3" s="1"/>
  <c r="F46" i="3"/>
  <c r="G46" i="3" s="1"/>
  <c r="L46" i="3"/>
  <c r="M46" i="3" s="1"/>
  <c r="R46" i="3"/>
  <c r="S46" i="3" s="1"/>
  <c r="F47" i="3"/>
  <c r="G47" i="3"/>
  <c r="L47" i="3"/>
  <c r="M47" i="3" s="1"/>
  <c r="R47" i="3"/>
  <c r="S47" i="3"/>
  <c r="F48" i="3"/>
  <c r="G48" i="3" s="1"/>
  <c r="L48" i="3"/>
  <c r="M48" i="3" s="1"/>
  <c r="R48" i="3"/>
  <c r="S48" i="3"/>
  <c r="F49" i="3"/>
  <c r="G49" i="3" s="1"/>
  <c r="L49" i="3"/>
  <c r="M49" i="3" s="1"/>
  <c r="R49" i="3"/>
  <c r="S49" i="3"/>
  <c r="F50" i="3"/>
  <c r="G50" i="3" s="1"/>
  <c r="L50" i="3"/>
  <c r="M50" i="3" s="1"/>
  <c r="R50" i="3"/>
  <c r="S50" i="3" s="1"/>
  <c r="F51" i="3"/>
  <c r="G51" i="3"/>
  <c r="L51" i="3"/>
  <c r="M51" i="3" s="1"/>
  <c r="R51" i="3"/>
  <c r="S51" i="3"/>
  <c r="F52" i="3"/>
  <c r="G52" i="3" s="1"/>
  <c r="L52" i="3"/>
  <c r="M52" i="3" s="1"/>
  <c r="R52" i="3"/>
  <c r="S52" i="3"/>
  <c r="F53" i="3"/>
  <c r="G53" i="3" s="1"/>
  <c r="L53" i="3"/>
  <c r="M53" i="3"/>
  <c r="R53" i="3"/>
  <c r="S53" i="3" s="1"/>
  <c r="F54" i="3"/>
  <c r="G54" i="3" s="1"/>
  <c r="L54" i="3"/>
  <c r="M54" i="3" s="1"/>
  <c r="R54" i="3"/>
  <c r="S54" i="3" s="1"/>
  <c r="F55" i="3"/>
  <c r="G55" i="3"/>
  <c r="L55" i="3"/>
  <c r="M55" i="3" s="1"/>
  <c r="R55" i="3"/>
  <c r="S55" i="3" s="1"/>
  <c r="F56" i="3"/>
  <c r="G56" i="3" s="1"/>
  <c r="L56" i="3"/>
  <c r="M56" i="3"/>
  <c r="R56" i="3"/>
  <c r="S56" i="3"/>
  <c r="F57" i="3"/>
  <c r="G57" i="3"/>
  <c r="L57" i="3"/>
  <c r="M57" i="3" s="1"/>
  <c r="R57" i="3"/>
  <c r="S57" i="3" s="1"/>
  <c r="F58" i="3"/>
  <c r="G58" i="3" s="1"/>
  <c r="L58" i="3"/>
  <c r="M58" i="3" s="1"/>
  <c r="R58" i="3"/>
  <c r="S58" i="3"/>
  <c r="F59" i="3"/>
  <c r="G59" i="3" s="1"/>
  <c r="L59" i="3"/>
  <c r="M59" i="3" s="1"/>
  <c r="R59" i="3"/>
  <c r="S59" i="3" s="1"/>
  <c r="F60" i="3"/>
  <c r="G60" i="3" s="1"/>
  <c r="L60" i="3"/>
  <c r="M60" i="3" s="1"/>
  <c r="R60" i="3"/>
  <c r="S60" i="3"/>
  <c r="F61" i="3"/>
  <c r="G61" i="3" s="1"/>
  <c r="L61" i="3"/>
  <c r="M61" i="3" s="1"/>
  <c r="R61" i="3"/>
  <c r="S61" i="3" s="1"/>
  <c r="F62" i="3"/>
  <c r="G62" i="3" s="1"/>
  <c r="L62" i="3"/>
  <c r="M62" i="3" s="1"/>
  <c r="R62" i="3"/>
  <c r="S62" i="3"/>
  <c r="F63" i="3"/>
  <c r="G63" i="3" s="1"/>
  <c r="L63" i="3"/>
  <c r="M63" i="3" s="1"/>
  <c r="R63" i="3"/>
  <c r="S63" i="3" s="1"/>
  <c r="F64" i="3"/>
  <c r="G64" i="3" s="1"/>
  <c r="L64" i="3"/>
  <c r="M64" i="3"/>
  <c r="R64" i="3"/>
  <c r="S64" i="3"/>
  <c r="F65" i="3"/>
  <c r="G65" i="3"/>
  <c r="L65" i="3"/>
  <c r="M65" i="3" s="1"/>
  <c r="R65" i="3"/>
  <c r="S65" i="3" s="1"/>
  <c r="F66" i="3"/>
  <c r="G66" i="3" s="1"/>
  <c r="L66" i="3"/>
  <c r="M66" i="3"/>
  <c r="R66" i="3"/>
  <c r="S66" i="3" s="1"/>
  <c r="F67" i="3"/>
  <c r="G67" i="3"/>
  <c r="L67" i="3"/>
  <c r="M67" i="3" s="1"/>
  <c r="R67" i="3"/>
  <c r="S67" i="3" s="1"/>
  <c r="F68" i="3"/>
  <c r="G68" i="3" s="1"/>
  <c r="L68" i="3"/>
  <c r="M68" i="3"/>
  <c r="R68" i="3"/>
  <c r="S68" i="3"/>
  <c r="F69" i="3"/>
  <c r="G69" i="3"/>
  <c r="L69" i="3"/>
  <c r="M69" i="3" s="1"/>
  <c r="R69" i="3"/>
  <c r="S69" i="3" s="1"/>
  <c r="F70" i="3"/>
  <c r="G70" i="3" s="1"/>
  <c r="L70" i="3"/>
  <c r="M70" i="3" s="1"/>
  <c r="R70" i="3"/>
  <c r="S70" i="3"/>
  <c r="F71" i="3"/>
  <c r="G71" i="3"/>
  <c r="L71" i="3"/>
  <c r="M71" i="3" s="1"/>
  <c r="R71" i="3"/>
  <c r="S71" i="3" s="1"/>
  <c r="F72" i="3"/>
  <c r="G72" i="3" s="1"/>
  <c r="L72" i="3"/>
  <c r="M72" i="3" s="1"/>
  <c r="R72" i="3"/>
  <c r="S72" i="3"/>
  <c r="F73" i="3"/>
  <c r="G73" i="3" s="1"/>
  <c r="L73" i="3"/>
  <c r="M73" i="3" s="1"/>
  <c r="R73" i="3"/>
  <c r="S73" i="3" s="1"/>
  <c r="F74" i="3"/>
  <c r="G74" i="3" s="1"/>
  <c r="L74" i="3"/>
  <c r="M74" i="3"/>
  <c r="R74" i="3"/>
  <c r="S74" i="3"/>
  <c r="F75" i="3"/>
  <c r="G75" i="3"/>
  <c r="L75" i="3"/>
  <c r="M75" i="3" s="1"/>
  <c r="R75" i="3"/>
  <c r="S75" i="3" s="1"/>
  <c r="F76" i="3"/>
  <c r="G76" i="3" s="1"/>
  <c r="L76" i="3"/>
  <c r="M76" i="3" s="1"/>
  <c r="R76" i="3"/>
  <c r="S76" i="3"/>
  <c r="F77" i="3"/>
  <c r="G77" i="3"/>
  <c r="L77" i="3"/>
  <c r="M77" i="3" s="1"/>
  <c r="R77" i="3"/>
  <c r="S77" i="3" s="1"/>
  <c r="F79" i="3"/>
  <c r="L79" i="3"/>
  <c r="R79" i="3"/>
  <c r="F80" i="3"/>
  <c r="L80" i="3"/>
  <c r="R80" i="3"/>
  <c r="F81" i="3"/>
  <c r="L81" i="3"/>
  <c r="R81" i="3"/>
  <c r="F82" i="3"/>
  <c r="L82" i="3"/>
  <c r="R82" i="3"/>
  <c r="F83" i="3"/>
  <c r="L83" i="3"/>
  <c r="R83" i="3"/>
  <c r="F84" i="3"/>
  <c r="L84" i="3"/>
  <c r="R84" i="3"/>
  <c r="F85" i="3"/>
  <c r="L85" i="3"/>
  <c r="R85" i="3"/>
  <c r="F86" i="3"/>
  <c r="L86" i="3"/>
  <c r="R86" i="3"/>
  <c r="F87" i="3"/>
  <c r="L87" i="3"/>
  <c r="R87" i="3"/>
  <c r="F88" i="3"/>
  <c r="L88" i="3"/>
  <c r="R88" i="3"/>
  <c r="F89" i="3"/>
  <c r="L89" i="3"/>
  <c r="R89" i="3"/>
  <c r="F90" i="3"/>
  <c r="L90" i="3"/>
  <c r="R90" i="3"/>
  <c r="F91" i="3"/>
  <c r="L91" i="3"/>
  <c r="R91" i="3"/>
  <c r="F92" i="3"/>
  <c r="L92" i="3"/>
  <c r="R92" i="3"/>
  <c r="F93" i="3"/>
  <c r="L93" i="3"/>
  <c r="R93" i="3"/>
  <c r="F94" i="3"/>
  <c r="L94" i="3"/>
  <c r="R94" i="3"/>
  <c r="F95" i="3"/>
  <c r="L95" i="3"/>
  <c r="R95" i="3"/>
  <c r="F96" i="3"/>
  <c r="L96" i="3"/>
  <c r="R96" i="3"/>
  <c r="F97" i="3"/>
  <c r="L97" i="3"/>
  <c r="R97" i="3"/>
  <c r="F98" i="3"/>
  <c r="L98" i="3"/>
  <c r="R98" i="3"/>
  <c r="F99" i="3"/>
  <c r="L99" i="3"/>
  <c r="R99" i="3"/>
  <c r="F100" i="3"/>
  <c r="L100" i="3"/>
  <c r="R100" i="3"/>
  <c r="F101" i="3"/>
  <c r="L101" i="3"/>
  <c r="R101" i="3"/>
  <c r="F102" i="3"/>
  <c r="L102" i="3"/>
  <c r="R102" i="3"/>
  <c r="F103" i="3"/>
  <c r="L103" i="3"/>
  <c r="R103" i="3"/>
  <c r="F104" i="3"/>
  <c r="L104" i="3"/>
  <c r="R104" i="3"/>
  <c r="F105" i="3"/>
  <c r="L105" i="3"/>
  <c r="R105" i="3"/>
  <c r="F106" i="3"/>
  <c r="L106" i="3"/>
  <c r="R106" i="3"/>
  <c r="F107" i="3"/>
  <c r="L107" i="3"/>
  <c r="R107" i="3"/>
  <c r="F108" i="3"/>
  <c r="L108" i="3"/>
  <c r="R108" i="3"/>
  <c r="F109" i="3"/>
  <c r="L109" i="3"/>
  <c r="R109" i="3"/>
  <c r="F110" i="3"/>
  <c r="L110" i="3"/>
  <c r="R110" i="3"/>
  <c r="F111" i="3"/>
  <c r="L111" i="3"/>
  <c r="R111" i="3"/>
  <c r="F112" i="3"/>
  <c r="L112" i="3"/>
  <c r="R112" i="3"/>
  <c r="F113" i="3"/>
  <c r="L113" i="3"/>
  <c r="R113" i="3"/>
  <c r="F114" i="3"/>
  <c r="L114" i="3"/>
  <c r="R114" i="3"/>
  <c r="F115" i="3"/>
  <c r="L115" i="3"/>
  <c r="R115" i="3"/>
  <c r="F116" i="3"/>
  <c r="L116" i="3"/>
  <c r="R116" i="3"/>
  <c r="F117" i="3"/>
  <c r="L117" i="3"/>
  <c r="R117" i="3"/>
  <c r="F118" i="3"/>
  <c r="L118" i="3"/>
  <c r="R118" i="3"/>
  <c r="F119" i="3"/>
  <c r="L119" i="3"/>
  <c r="R119" i="3"/>
  <c r="F120" i="3"/>
  <c r="L120" i="3"/>
  <c r="R120" i="3"/>
  <c r="F121" i="3"/>
  <c r="L121" i="3"/>
  <c r="R121" i="3"/>
  <c r="F122" i="3"/>
  <c r="L122" i="3"/>
  <c r="R122" i="3"/>
  <c r="R133" i="3" s="1"/>
  <c r="F123" i="3"/>
  <c r="L123" i="3"/>
  <c r="R123" i="3"/>
  <c r="F132" i="3"/>
  <c r="L132" i="3"/>
  <c r="G56" i="2"/>
  <c r="G57" i="2"/>
  <c r="G61" i="2"/>
  <c r="G63" i="2"/>
  <c r="G45" i="2"/>
  <c r="G46" i="2"/>
  <c r="G47" i="2"/>
  <c r="G48" i="2"/>
  <c r="G49" i="2"/>
  <c r="G50" i="2"/>
  <c r="G51" i="2"/>
  <c r="G52" i="2"/>
  <c r="G53" i="2"/>
  <c r="G54" i="2"/>
  <c r="G55" i="2"/>
  <c r="G58" i="2"/>
  <c r="G60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44" i="2"/>
  <c r="G37" i="2"/>
  <c r="G33" i="2"/>
  <c r="G32" i="2"/>
  <c r="G31" i="2"/>
  <c r="G27" i="2"/>
  <c r="G26" i="2"/>
  <c r="G28" i="2"/>
  <c r="G29" i="2"/>
  <c r="G30" i="2"/>
  <c r="G34" i="2"/>
  <c r="G35" i="2"/>
  <c r="G36" i="2"/>
  <c r="G38" i="2"/>
  <c r="G39" i="2"/>
  <c r="G40" i="2"/>
  <c r="G20" i="2"/>
  <c r="H20" i="2" s="1"/>
  <c r="G13" i="2"/>
  <c r="H13" i="2" s="1"/>
  <c r="G7" i="2"/>
  <c r="H7" i="2" s="1"/>
  <c r="G5" i="2"/>
  <c r="H5" i="2" s="1"/>
  <c r="G4" i="2"/>
  <c r="H4" i="2" s="1"/>
  <c r="G6" i="2"/>
  <c r="H6" i="2" s="1"/>
  <c r="G8" i="2"/>
  <c r="H8" i="2" s="1"/>
  <c r="G9" i="2"/>
  <c r="H9" i="2" s="1"/>
  <c r="G10" i="2"/>
  <c r="H10" i="2" s="1"/>
  <c r="G11" i="2"/>
  <c r="H11" i="2" s="1"/>
  <c r="G12" i="2"/>
  <c r="H12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1" i="2"/>
  <c r="H21" i="2" s="1"/>
  <c r="G22" i="2"/>
  <c r="H22" i="2" s="1"/>
  <c r="G3" i="2"/>
  <c r="H3" i="2" s="1"/>
  <c r="H31" i="2" l="1"/>
  <c r="H40" i="2"/>
  <c r="H35" i="2"/>
  <c r="H28" i="2"/>
  <c r="H63" i="2"/>
  <c r="H56" i="2"/>
  <c r="H77" i="2"/>
  <c r="H73" i="2"/>
  <c r="H69" i="2"/>
  <c r="H65" i="2"/>
  <c r="H55" i="2"/>
  <c r="H51" i="2"/>
  <c r="H47" i="2"/>
  <c r="H34" i="2"/>
  <c r="H30" i="2"/>
  <c r="H33" i="2"/>
  <c r="H39" i="2"/>
  <c r="H26" i="2"/>
  <c r="H32" i="2"/>
  <c r="H38" i="2"/>
  <c r="H36" i="2"/>
  <c r="H29" i="2"/>
  <c r="H27" i="2"/>
  <c r="H37" i="2"/>
  <c r="H124" i="5"/>
  <c r="H44" i="2"/>
  <c r="H94" i="2"/>
  <c r="H82" i="2"/>
  <c r="H72" i="2"/>
  <c r="H64" i="2"/>
  <c r="H50" i="2"/>
  <c r="H46" i="2"/>
  <c r="H99" i="2"/>
  <c r="H79" i="2"/>
  <c r="H75" i="2"/>
  <c r="H71" i="2"/>
  <c r="H67" i="2"/>
  <c r="H60" i="2"/>
  <c r="H53" i="2"/>
  <c r="H49" i="2"/>
  <c r="H45" i="2"/>
  <c r="H84" i="2"/>
  <c r="H114" i="2"/>
  <c r="H91" i="2"/>
  <c r="H76" i="2"/>
  <c r="H68" i="2"/>
  <c r="H54" i="2"/>
  <c r="H61" i="2"/>
  <c r="H110" i="2"/>
  <c r="H78" i="2"/>
  <c r="H74" i="2"/>
  <c r="H70" i="2"/>
  <c r="H66" i="2"/>
  <c r="H58" i="2"/>
  <c r="H52" i="2"/>
  <c r="H48" i="2"/>
  <c r="H57" i="2"/>
  <c r="H111" i="2"/>
  <c r="H87" i="2"/>
  <c r="H100" i="2"/>
  <c r="H102" i="2"/>
  <c r="H98" i="2"/>
  <c r="H115" i="2"/>
  <c r="H103" i="2"/>
  <c r="H89" i="2"/>
  <c r="H88" i="2"/>
  <c r="H92" i="2"/>
  <c r="H96" i="2"/>
  <c r="H104" i="2"/>
  <c r="H108" i="2"/>
  <c r="H112" i="2"/>
  <c r="H85" i="2"/>
  <c r="H93" i="2"/>
  <c r="H97" i="2"/>
  <c r="H101" i="2"/>
  <c r="H105" i="2"/>
  <c r="H109" i="2"/>
  <c r="H113" i="2"/>
  <c r="H90" i="2"/>
  <c r="H95" i="2"/>
  <c r="H86" i="2"/>
  <c r="H106" i="2"/>
  <c r="H83" i="2"/>
  <c r="R132" i="3"/>
  <c r="R134" i="3" s="1"/>
  <c r="S112" i="3" s="1"/>
  <c r="S98" i="3"/>
  <c r="L133" i="3"/>
  <c r="L134" i="3" s="1"/>
  <c r="F133" i="3"/>
  <c r="F134" i="3" s="1"/>
  <c r="S80" i="3"/>
  <c r="M94" i="3" l="1"/>
  <c r="M110" i="3"/>
  <c r="M102" i="3"/>
  <c r="M116" i="3"/>
  <c r="M104" i="3"/>
  <c r="M80" i="3"/>
  <c r="M100" i="3"/>
  <c r="M95" i="3"/>
  <c r="M98" i="3"/>
  <c r="M96" i="3"/>
  <c r="M113" i="3"/>
  <c r="M108" i="3"/>
  <c r="M123" i="3"/>
  <c r="M89" i="3"/>
  <c r="M79" i="3"/>
  <c r="M118" i="3"/>
  <c r="S102" i="3"/>
  <c r="I81" i="5"/>
  <c r="K81" i="5" s="1"/>
  <c r="I85" i="5"/>
  <c r="K85" i="5" s="1"/>
  <c r="I89" i="5"/>
  <c r="K89" i="5" s="1"/>
  <c r="I93" i="5"/>
  <c r="K93" i="5" s="1"/>
  <c r="I97" i="5"/>
  <c r="K97" i="5" s="1"/>
  <c r="I101" i="5"/>
  <c r="K101" i="5" s="1"/>
  <c r="I105" i="5"/>
  <c r="K105" i="5" s="1"/>
  <c r="I108" i="5"/>
  <c r="K108" i="5" s="1"/>
  <c r="I112" i="5"/>
  <c r="K112" i="5" s="1"/>
  <c r="I115" i="5"/>
  <c r="K115" i="5" s="1"/>
  <c r="I80" i="5"/>
  <c r="K80" i="5" s="1"/>
  <c r="I86" i="5"/>
  <c r="K86" i="5" s="1"/>
  <c r="I91" i="5"/>
  <c r="K91" i="5" s="1"/>
  <c r="I96" i="5"/>
  <c r="K96" i="5" s="1"/>
  <c r="I102" i="5"/>
  <c r="K102" i="5" s="1"/>
  <c r="I107" i="5"/>
  <c r="K107" i="5" s="1"/>
  <c r="I111" i="5"/>
  <c r="K111" i="5" s="1"/>
  <c r="I116" i="5"/>
  <c r="K116" i="5" s="1"/>
  <c r="I119" i="5"/>
  <c r="K119" i="5" s="1"/>
  <c r="I63" i="5"/>
  <c r="K63" i="5" s="1"/>
  <c r="I67" i="5"/>
  <c r="K67" i="5" s="1"/>
  <c r="I71" i="5"/>
  <c r="K71" i="5" s="1"/>
  <c r="I62" i="5"/>
  <c r="K62" i="5" s="1"/>
  <c r="I5" i="5"/>
  <c r="K5" i="5" s="1"/>
  <c r="I9" i="5"/>
  <c r="K9" i="5" s="1"/>
  <c r="I13" i="5"/>
  <c r="K13" i="5" s="1"/>
  <c r="I17" i="5"/>
  <c r="K17" i="5" s="1"/>
  <c r="I21" i="5"/>
  <c r="K21" i="5" s="1"/>
  <c r="I25" i="5"/>
  <c r="K25" i="5" s="1"/>
  <c r="I29" i="5"/>
  <c r="K29" i="5" s="1"/>
  <c r="I33" i="5"/>
  <c r="K33" i="5" s="1"/>
  <c r="I37" i="5"/>
  <c r="K37" i="5" s="1"/>
  <c r="I39" i="5"/>
  <c r="K39" i="5" s="1"/>
  <c r="I43" i="5"/>
  <c r="K43" i="5" s="1"/>
  <c r="I50" i="5"/>
  <c r="K50" i="5" s="1"/>
  <c r="I54" i="5"/>
  <c r="K54" i="5" s="1"/>
  <c r="I58" i="5"/>
  <c r="K58" i="5" s="1"/>
  <c r="I82" i="5"/>
  <c r="K82" i="5" s="1"/>
  <c r="I87" i="5"/>
  <c r="K87" i="5" s="1"/>
  <c r="I92" i="5"/>
  <c r="K92" i="5" s="1"/>
  <c r="I98" i="5"/>
  <c r="K98" i="5" s="1"/>
  <c r="I103" i="5"/>
  <c r="K103" i="5" s="1"/>
  <c r="I117" i="5"/>
  <c r="K117" i="5" s="1"/>
  <c r="I120" i="5"/>
  <c r="K120" i="5" s="1"/>
  <c r="I64" i="5"/>
  <c r="K64" i="5" s="1"/>
  <c r="I68" i="5"/>
  <c r="K68" i="5" s="1"/>
  <c r="I72" i="5"/>
  <c r="K72" i="5" s="1"/>
  <c r="I6" i="5"/>
  <c r="K6" i="5" s="1"/>
  <c r="I10" i="5"/>
  <c r="K10" i="5" s="1"/>
  <c r="I14" i="5"/>
  <c r="K14" i="5" s="1"/>
  <c r="I18" i="5"/>
  <c r="K18" i="5" s="1"/>
  <c r="I22" i="5"/>
  <c r="K22" i="5" s="1"/>
  <c r="I26" i="5"/>
  <c r="K26" i="5" s="1"/>
  <c r="I30" i="5"/>
  <c r="K30" i="5" s="1"/>
  <c r="I34" i="5"/>
  <c r="K34" i="5" s="1"/>
  <c r="I40" i="5"/>
  <c r="K40" i="5" s="1"/>
  <c r="I44" i="5"/>
  <c r="K44" i="5" s="1"/>
  <c r="I47" i="5"/>
  <c r="K47" i="5" s="1"/>
  <c r="I51" i="5"/>
  <c r="K51" i="5" s="1"/>
  <c r="I55" i="5"/>
  <c r="K55" i="5" s="1"/>
  <c r="I83" i="5"/>
  <c r="K83" i="5" s="1"/>
  <c r="I94" i="5"/>
  <c r="K94" i="5" s="1"/>
  <c r="I104" i="5"/>
  <c r="K104" i="5" s="1"/>
  <c r="I113" i="5"/>
  <c r="K113" i="5" s="1"/>
  <c r="I65" i="5"/>
  <c r="K65" i="5" s="1"/>
  <c r="I73" i="5"/>
  <c r="K73" i="5" s="1"/>
  <c r="I3" i="5"/>
  <c r="K3" i="5" s="1"/>
  <c r="I11" i="5"/>
  <c r="K11" i="5" s="1"/>
  <c r="I19" i="5"/>
  <c r="K19" i="5" s="1"/>
  <c r="I27" i="5"/>
  <c r="K27" i="5" s="1"/>
  <c r="I35" i="5"/>
  <c r="K35" i="5" s="1"/>
  <c r="I41" i="5"/>
  <c r="K41" i="5" s="1"/>
  <c r="I48" i="5"/>
  <c r="K48" i="5" s="1"/>
  <c r="I56" i="5"/>
  <c r="K56" i="5" s="1"/>
  <c r="I84" i="5"/>
  <c r="K84" i="5" s="1"/>
  <c r="I95" i="5"/>
  <c r="K95" i="5" s="1"/>
  <c r="I106" i="5"/>
  <c r="K106" i="5" s="1"/>
  <c r="I114" i="5"/>
  <c r="K114" i="5" s="1"/>
  <c r="I118" i="5"/>
  <c r="K118" i="5" s="1"/>
  <c r="I66" i="5"/>
  <c r="K66" i="5" s="1"/>
  <c r="I74" i="5"/>
  <c r="K74" i="5" s="1"/>
  <c r="I4" i="5"/>
  <c r="K4" i="5" s="1"/>
  <c r="I12" i="5"/>
  <c r="K12" i="5" s="1"/>
  <c r="I20" i="5"/>
  <c r="K20" i="5" s="1"/>
  <c r="I28" i="5"/>
  <c r="K28" i="5" s="1"/>
  <c r="I36" i="5"/>
  <c r="K36" i="5" s="1"/>
  <c r="I42" i="5"/>
  <c r="K42" i="5" s="1"/>
  <c r="I49" i="5"/>
  <c r="K49" i="5" s="1"/>
  <c r="I57" i="5"/>
  <c r="K57" i="5" s="1"/>
  <c r="I88" i="5"/>
  <c r="K88" i="5" s="1"/>
  <c r="I99" i="5"/>
  <c r="K99" i="5" s="1"/>
  <c r="I109" i="5"/>
  <c r="K109" i="5" s="1"/>
  <c r="I121" i="5"/>
  <c r="K121" i="5" s="1"/>
  <c r="I69" i="5"/>
  <c r="K69" i="5" s="1"/>
  <c r="I7" i="5"/>
  <c r="K7" i="5" s="1"/>
  <c r="I15" i="5"/>
  <c r="K15" i="5" s="1"/>
  <c r="I23" i="5"/>
  <c r="K23" i="5" s="1"/>
  <c r="I31" i="5"/>
  <c r="K31" i="5" s="1"/>
  <c r="I45" i="5"/>
  <c r="K45" i="5" s="1"/>
  <c r="I52" i="5"/>
  <c r="K52" i="5" s="1"/>
  <c r="I79" i="5"/>
  <c r="K79" i="5" s="1"/>
  <c r="I78" i="5"/>
  <c r="K78" i="5" s="1"/>
  <c r="I16" i="5"/>
  <c r="K16" i="5" s="1"/>
  <c r="I46" i="5"/>
  <c r="K46" i="5" s="1"/>
  <c r="I100" i="5"/>
  <c r="K100" i="5" s="1"/>
  <c r="I32" i="5"/>
  <c r="K32" i="5" s="1"/>
  <c r="I110" i="5"/>
  <c r="K110" i="5" s="1"/>
  <c r="I8" i="5"/>
  <c r="K8" i="5" s="1"/>
  <c r="I38" i="5"/>
  <c r="K38" i="5" s="1"/>
  <c r="I90" i="5"/>
  <c r="K90" i="5" s="1"/>
  <c r="I70" i="5"/>
  <c r="K70" i="5" s="1"/>
  <c r="I24" i="5"/>
  <c r="K24" i="5" s="1"/>
  <c r="I53" i="5"/>
  <c r="K53" i="5" s="1"/>
  <c r="H118" i="2"/>
  <c r="G82" i="3"/>
  <c r="G84" i="3"/>
  <c r="G86" i="3"/>
  <c r="G80" i="3"/>
  <c r="G92" i="3"/>
  <c r="G100" i="3"/>
  <c r="G108" i="3"/>
  <c r="G116" i="3"/>
  <c r="G88" i="3"/>
  <c r="G102" i="3"/>
  <c r="G106" i="3"/>
  <c r="G111" i="3"/>
  <c r="G87" i="3"/>
  <c r="G98" i="3"/>
  <c r="G103" i="3"/>
  <c r="G107" i="3"/>
  <c r="G110" i="3"/>
  <c r="G112" i="3"/>
  <c r="G118" i="3"/>
  <c r="G123" i="3"/>
  <c r="G83" i="3"/>
  <c r="G89" i="3"/>
  <c r="G96" i="3"/>
  <c r="G105" i="3"/>
  <c r="G113" i="3"/>
  <c r="G115" i="3"/>
  <c r="G94" i="3"/>
  <c r="G99" i="3"/>
  <c r="G104" i="3"/>
  <c r="G81" i="3"/>
  <c r="G90" i="3"/>
  <c r="G95" i="3"/>
  <c r="G114" i="3"/>
  <c r="G119" i="3"/>
  <c r="G120" i="3"/>
  <c r="G121" i="3"/>
  <c r="G122" i="3"/>
  <c r="G101" i="3"/>
  <c r="G93" i="3"/>
  <c r="G109" i="3"/>
  <c r="G85" i="3"/>
  <c r="G97" i="3"/>
  <c r="G79" i="3"/>
  <c r="G91" i="3"/>
  <c r="G117" i="3"/>
  <c r="M97" i="3"/>
  <c r="M86" i="3"/>
  <c r="M90" i="3"/>
  <c r="M106" i="3"/>
  <c r="M105" i="3"/>
  <c r="M92" i="3"/>
  <c r="S81" i="3"/>
  <c r="S83" i="3"/>
  <c r="S85" i="3"/>
  <c r="S91" i="3"/>
  <c r="S99" i="3"/>
  <c r="S107" i="3"/>
  <c r="S115" i="3"/>
  <c r="S79" i="3"/>
  <c r="S92" i="3"/>
  <c r="S97" i="3"/>
  <c r="S101" i="3"/>
  <c r="S111" i="3"/>
  <c r="S87" i="3"/>
  <c r="S103" i="3"/>
  <c r="S109" i="3"/>
  <c r="S110" i="3"/>
  <c r="S113" i="3"/>
  <c r="S116" i="3"/>
  <c r="S118" i="3"/>
  <c r="S121" i="3"/>
  <c r="S122" i="3"/>
  <c r="S86" i="3"/>
  <c r="S89" i="3"/>
  <c r="S94" i="3"/>
  <c r="S96" i="3"/>
  <c r="S100" i="3"/>
  <c r="S105" i="3"/>
  <c r="S108" i="3"/>
  <c r="S117" i="3"/>
  <c r="S123" i="3"/>
  <c r="S84" i="3"/>
  <c r="S95" i="3"/>
  <c r="S88" i="3"/>
  <c r="S93" i="3"/>
  <c r="S104" i="3"/>
  <c r="S119" i="3"/>
  <c r="S120" i="3"/>
  <c r="M83" i="3"/>
  <c r="M81" i="3"/>
  <c r="M107" i="3"/>
  <c r="M99" i="3"/>
  <c r="M111" i="3"/>
  <c r="M85" i="3"/>
  <c r="M91" i="3"/>
  <c r="M101" i="3"/>
  <c r="M109" i="3"/>
  <c r="M119" i="3"/>
  <c r="M120" i="3"/>
  <c r="M122" i="3"/>
  <c r="M103" i="3"/>
  <c r="M115" i="3"/>
  <c r="M117" i="3"/>
  <c r="M87" i="3"/>
  <c r="M112" i="3"/>
  <c r="M121" i="3"/>
  <c r="M88" i="3"/>
  <c r="M84" i="3"/>
  <c r="S114" i="3"/>
  <c r="M93" i="3"/>
  <c r="M114" i="3"/>
  <c r="S90" i="3"/>
  <c r="M82" i="3"/>
  <c r="S106" i="3"/>
  <c r="S82" i="3"/>
  <c r="I73" i="2" l="1"/>
  <c r="K73" i="2" s="1"/>
  <c r="I59" i="2"/>
  <c r="K59" i="2" s="1"/>
  <c r="I20" i="2"/>
  <c r="K20" i="2" s="1"/>
  <c r="I113" i="2"/>
  <c r="K113" i="2" s="1"/>
  <c r="I30" i="2"/>
  <c r="K30" i="2" s="1"/>
  <c r="I31" i="2"/>
  <c r="K31" i="2" s="1"/>
  <c r="I76" i="2"/>
  <c r="K76" i="2" s="1"/>
  <c r="I34" i="2"/>
  <c r="K34" i="2" s="1"/>
  <c r="I96" i="2"/>
  <c r="K96" i="2" s="1"/>
  <c r="I87" i="2"/>
  <c r="K87" i="2" s="1"/>
  <c r="I48" i="2"/>
  <c r="K48" i="2" s="1"/>
  <c r="I50" i="2"/>
  <c r="K50" i="2" s="1"/>
  <c r="I82" i="2"/>
  <c r="K82" i="2" s="1"/>
  <c r="M124" i="3"/>
  <c r="N10" i="3" s="1"/>
  <c r="I114" i="2"/>
  <c r="K114" i="2" s="1"/>
  <c r="I108" i="2"/>
  <c r="K108" i="2" s="1"/>
  <c r="I64" i="2"/>
  <c r="K64" i="2" s="1"/>
  <c r="K124" i="5"/>
  <c r="L70" i="5" s="1"/>
  <c r="I88" i="2"/>
  <c r="K88" i="2" s="1"/>
  <c r="I77" i="2"/>
  <c r="K77" i="2" s="1"/>
  <c r="I110" i="2"/>
  <c r="K110" i="2" s="1"/>
  <c r="I44" i="2"/>
  <c r="K44" i="2" s="1"/>
  <c r="I39" i="2"/>
  <c r="K39" i="2" s="1"/>
  <c r="I109" i="2"/>
  <c r="K109" i="2" s="1"/>
  <c r="I4" i="2"/>
  <c r="K4" i="2" s="1"/>
  <c r="I91" i="2"/>
  <c r="K91" i="2" s="1"/>
  <c r="I16" i="2"/>
  <c r="K16" i="2" s="1"/>
  <c r="I63" i="2"/>
  <c r="K63" i="2" s="1"/>
  <c r="I7" i="2"/>
  <c r="K7" i="2" s="1"/>
  <c r="I57" i="2"/>
  <c r="K57" i="2" s="1"/>
  <c r="I18" i="2"/>
  <c r="K18" i="2" s="1"/>
  <c r="I98" i="2"/>
  <c r="K98" i="2" s="1"/>
  <c r="I65" i="2"/>
  <c r="K65" i="2" s="1"/>
  <c r="I29" i="2"/>
  <c r="K29" i="2" s="1"/>
  <c r="I84" i="2"/>
  <c r="K84" i="2" s="1"/>
  <c r="I11" i="2"/>
  <c r="K11" i="2" s="1"/>
  <c r="I21" i="2"/>
  <c r="K21" i="2" s="1"/>
  <c r="I93" i="2"/>
  <c r="K93" i="2" s="1"/>
  <c r="I47" i="2"/>
  <c r="K47" i="2" s="1"/>
  <c r="I8" i="2"/>
  <c r="K8" i="2" s="1"/>
  <c r="I54" i="2"/>
  <c r="K54" i="2" s="1"/>
  <c r="I111" i="2"/>
  <c r="K111" i="2" s="1"/>
  <c r="I53" i="2"/>
  <c r="K53" i="2" s="1"/>
  <c r="I14" i="2"/>
  <c r="K14" i="2" s="1"/>
  <c r="I94" i="2"/>
  <c r="K94" i="2" s="1"/>
  <c r="I60" i="2"/>
  <c r="K60" i="2" s="1"/>
  <c r="I74" i="2"/>
  <c r="K74" i="2" s="1"/>
  <c r="I115" i="2"/>
  <c r="K115" i="2" s="1"/>
  <c r="I17" i="2"/>
  <c r="K17" i="2" s="1"/>
  <c r="I85" i="2"/>
  <c r="K85" i="2" s="1"/>
  <c r="I40" i="2"/>
  <c r="K40" i="2" s="1"/>
  <c r="I112" i="2"/>
  <c r="K112" i="2" s="1"/>
  <c r="I78" i="2"/>
  <c r="K78" i="2" s="1"/>
  <c r="I46" i="2"/>
  <c r="K46" i="2" s="1"/>
  <c r="I3" i="2"/>
  <c r="K3" i="2" s="1"/>
  <c r="I103" i="2"/>
  <c r="K103" i="2" s="1"/>
  <c r="I69" i="2"/>
  <c r="K69" i="2" s="1"/>
  <c r="I45" i="2"/>
  <c r="K45" i="2" s="1"/>
  <c r="I10" i="2"/>
  <c r="K10" i="2" s="1"/>
  <c r="I106" i="2"/>
  <c r="K106" i="2" s="1"/>
  <c r="I90" i="2"/>
  <c r="K90" i="2" s="1"/>
  <c r="I72" i="2"/>
  <c r="K72" i="2" s="1"/>
  <c r="I56" i="2"/>
  <c r="K56" i="2" s="1"/>
  <c r="I37" i="2"/>
  <c r="K37" i="2" s="1"/>
  <c r="I100" i="2"/>
  <c r="K100" i="2" s="1"/>
  <c r="I67" i="2"/>
  <c r="K67" i="2" s="1"/>
  <c r="I27" i="2"/>
  <c r="K27" i="2" s="1"/>
  <c r="I107" i="2"/>
  <c r="K107" i="2" s="1"/>
  <c r="I61" i="2"/>
  <c r="K61" i="2" s="1"/>
  <c r="I13" i="2"/>
  <c r="K13" i="2" s="1"/>
  <c r="I101" i="2"/>
  <c r="K101" i="2" s="1"/>
  <c r="I79" i="2"/>
  <c r="K79" i="2" s="1"/>
  <c r="I32" i="2"/>
  <c r="K32" i="2" s="1"/>
  <c r="I104" i="2"/>
  <c r="K104" i="2" s="1"/>
  <c r="I70" i="2"/>
  <c r="K70" i="2" s="1"/>
  <c r="I35" i="2"/>
  <c r="K35" i="2" s="1"/>
  <c r="I15" i="2"/>
  <c r="K15" i="2" s="1"/>
  <c r="I95" i="2"/>
  <c r="K95" i="2" s="1"/>
  <c r="I66" i="2"/>
  <c r="K66" i="2" s="1"/>
  <c r="I38" i="2"/>
  <c r="K38" i="2" s="1"/>
  <c r="I22" i="2"/>
  <c r="K22" i="2" s="1"/>
  <c r="I6" i="2"/>
  <c r="K6" i="2" s="1"/>
  <c r="I102" i="2"/>
  <c r="K102" i="2" s="1"/>
  <c r="I86" i="2"/>
  <c r="K86" i="2" s="1"/>
  <c r="I68" i="2"/>
  <c r="K68" i="2" s="1"/>
  <c r="I52" i="2"/>
  <c r="K52" i="2" s="1"/>
  <c r="I33" i="2"/>
  <c r="K33" i="2" s="1"/>
  <c r="I12" i="2"/>
  <c r="K12" i="2" s="1"/>
  <c r="I92" i="2"/>
  <c r="K92" i="2" s="1"/>
  <c r="I58" i="2"/>
  <c r="K58" i="2" s="1"/>
  <c r="I19" i="2"/>
  <c r="K19" i="2" s="1"/>
  <c r="I99" i="2"/>
  <c r="K99" i="2" s="1"/>
  <c r="I49" i="2"/>
  <c r="K49" i="2" s="1"/>
  <c r="I5" i="2"/>
  <c r="K5" i="2" s="1"/>
  <c r="I97" i="2"/>
  <c r="K97" i="2" s="1"/>
  <c r="I75" i="2"/>
  <c r="K75" i="2" s="1"/>
  <c r="I51" i="2"/>
  <c r="K51" i="2" s="1"/>
  <c r="I28" i="2"/>
  <c r="K28" i="2" s="1"/>
  <c r="I83" i="2"/>
  <c r="K83" i="2" s="1"/>
  <c r="I26" i="2"/>
  <c r="K26" i="2" s="1"/>
  <c r="I9" i="2"/>
  <c r="K9" i="2" s="1"/>
  <c r="I105" i="2"/>
  <c r="K105" i="2" s="1"/>
  <c r="I89" i="2"/>
  <c r="K89" i="2" s="1"/>
  <c r="I71" i="2"/>
  <c r="K71" i="2" s="1"/>
  <c r="I55" i="2"/>
  <c r="K55" i="2" s="1"/>
  <c r="I36" i="2"/>
  <c r="K36" i="2" s="1"/>
  <c r="N6" i="3"/>
  <c r="N8" i="3"/>
  <c r="N14" i="3"/>
  <c r="N16" i="3"/>
  <c r="N22" i="3"/>
  <c r="N24" i="3"/>
  <c r="N30" i="3"/>
  <c r="N32" i="3"/>
  <c r="N38" i="3"/>
  <c r="N40" i="3"/>
  <c r="N46" i="3"/>
  <c r="N48" i="3"/>
  <c r="N13" i="3"/>
  <c r="N27" i="3"/>
  <c r="N45" i="3"/>
  <c r="N53" i="3"/>
  <c r="N58" i="3"/>
  <c r="N60" i="3"/>
  <c r="N66" i="3"/>
  <c r="N68" i="3"/>
  <c r="N72" i="3"/>
  <c r="N74" i="3"/>
  <c r="N76" i="3"/>
  <c r="N9" i="3"/>
  <c r="N15" i="3"/>
  <c r="N19" i="3"/>
  <c r="N35" i="3"/>
  <c r="N41" i="3"/>
  <c r="N47" i="3"/>
  <c r="N11" i="3"/>
  <c r="N25" i="3"/>
  <c r="N29" i="3"/>
  <c r="N51" i="3"/>
  <c r="N21" i="3"/>
  <c r="N49" i="3"/>
  <c r="N55" i="3"/>
  <c r="N63" i="3"/>
  <c r="N71" i="3"/>
  <c r="N7" i="3"/>
  <c r="N31" i="3"/>
  <c r="N37" i="3"/>
  <c r="N43" i="3"/>
  <c r="N57" i="3"/>
  <c r="N65" i="3"/>
  <c r="N73" i="3"/>
  <c r="N79" i="3"/>
  <c r="N82" i="3"/>
  <c r="N84" i="3"/>
  <c r="N86" i="3"/>
  <c r="N59" i="3"/>
  <c r="N81" i="3"/>
  <c r="N87" i="3"/>
  <c r="N94" i="3"/>
  <c r="N95" i="3"/>
  <c r="N102" i="3"/>
  <c r="N103" i="3"/>
  <c r="N110" i="3"/>
  <c r="N111" i="3"/>
  <c r="N118" i="3"/>
  <c r="N119" i="3"/>
  <c r="N75" i="3"/>
  <c r="N90" i="3"/>
  <c r="N96" i="3"/>
  <c r="N99" i="3"/>
  <c r="N108" i="3"/>
  <c r="N113" i="3"/>
  <c r="N117" i="3"/>
  <c r="N120" i="3"/>
  <c r="N92" i="3"/>
  <c r="N97" i="3"/>
  <c r="N115" i="3"/>
  <c r="N61" i="3"/>
  <c r="N77" i="3"/>
  <c r="N88" i="3"/>
  <c r="N93" i="3"/>
  <c r="N104" i="3"/>
  <c r="N106" i="3"/>
  <c r="N114" i="3"/>
  <c r="N85" i="3"/>
  <c r="N91" i="3"/>
  <c r="N98" i="3"/>
  <c r="N101" i="3"/>
  <c r="N107" i="3"/>
  <c r="N109" i="3"/>
  <c r="N112" i="3"/>
  <c r="N116" i="3"/>
  <c r="N121" i="3"/>
  <c r="N122" i="3"/>
  <c r="N69" i="3"/>
  <c r="N83" i="3"/>
  <c r="N89" i="3"/>
  <c r="N100" i="3"/>
  <c r="N105" i="3"/>
  <c r="N123" i="3"/>
  <c r="N17" i="3"/>
  <c r="N67" i="3"/>
  <c r="N80" i="3"/>
  <c r="S124" i="3"/>
  <c r="G124" i="3"/>
  <c r="H119" i="3" l="1"/>
  <c r="H116" i="3"/>
  <c r="H117" i="3"/>
  <c r="H118" i="3"/>
  <c r="N64" i="3"/>
  <c r="N56" i="3"/>
  <c r="N39" i="3"/>
  <c r="N52" i="3"/>
  <c r="N44" i="3"/>
  <c r="N36" i="3"/>
  <c r="N28" i="3"/>
  <c r="N20" i="3"/>
  <c r="N12" i="3"/>
  <c r="N4" i="3"/>
  <c r="N23" i="3"/>
  <c r="N5" i="3"/>
  <c r="N70" i="3"/>
  <c r="N62" i="3"/>
  <c r="N54" i="3"/>
  <c r="N33" i="3"/>
  <c r="N50" i="3"/>
  <c r="N42" i="3"/>
  <c r="N34" i="3"/>
  <c r="N26" i="3"/>
  <c r="N18" i="3"/>
  <c r="L74" i="5"/>
  <c r="L62" i="5"/>
  <c r="L21" i="5"/>
  <c r="L58" i="5"/>
  <c r="L44" i="5"/>
  <c r="L120" i="5"/>
  <c r="L11" i="5"/>
  <c r="L15" i="5"/>
  <c r="L104" i="5"/>
  <c r="L36" i="5"/>
  <c r="L72" i="5"/>
  <c r="L81" i="5"/>
  <c r="L13" i="5"/>
  <c r="L41" i="5"/>
  <c r="L45" i="5"/>
  <c r="L8" i="5"/>
  <c r="L64" i="5"/>
  <c r="L52" i="5"/>
  <c r="L49" i="5"/>
  <c r="L80" i="5"/>
  <c r="L47" i="5"/>
  <c r="L53" i="5"/>
  <c r="L105" i="5"/>
  <c r="L22" i="5"/>
  <c r="L96" i="5"/>
  <c r="L98" i="5"/>
  <c r="L28" i="5"/>
  <c r="L38" i="5"/>
  <c r="L63" i="5"/>
  <c r="L48" i="5"/>
  <c r="L71" i="5"/>
  <c r="L73" i="5"/>
  <c r="L118" i="5"/>
  <c r="L46" i="5"/>
  <c r="L66" i="5"/>
  <c r="L97" i="5"/>
  <c r="L116" i="5"/>
  <c r="L29" i="5"/>
  <c r="L117" i="5"/>
  <c r="L14" i="5"/>
  <c r="L113" i="5"/>
  <c r="L95" i="5"/>
  <c r="L57" i="5"/>
  <c r="L78" i="5"/>
  <c r="L24" i="5"/>
  <c r="L84" i="5"/>
  <c r="L85" i="5"/>
  <c r="L102" i="5"/>
  <c r="L82" i="5"/>
  <c r="L83" i="5"/>
  <c r="L106" i="5"/>
  <c r="L88" i="5"/>
  <c r="L16" i="5"/>
  <c r="L108" i="5"/>
  <c r="L25" i="5"/>
  <c r="L40" i="5"/>
  <c r="L7" i="5"/>
  <c r="L37" i="5"/>
  <c r="L51" i="5"/>
  <c r="L27" i="5"/>
  <c r="L12" i="5"/>
  <c r="L110" i="5"/>
  <c r="L10" i="5"/>
  <c r="L109" i="5"/>
  <c r="L111" i="5"/>
  <c r="L112" i="5"/>
  <c r="L119" i="5"/>
  <c r="L43" i="5"/>
  <c r="L30" i="5"/>
  <c r="L121" i="5"/>
  <c r="L92" i="5"/>
  <c r="L20" i="5"/>
  <c r="L101" i="5"/>
  <c r="L17" i="5"/>
  <c r="L103" i="5"/>
  <c r="L18" i="5"/>
  <c r="L65" i="5"/>
  <c r="L69" i="5"/>
  <c r="L32" i="5"/>
  <c r="L91" i="5"/>
  <c r="L54" i="5"/>
  <c r="L3" i="5"/>
  <c r="L100" i="5"/>
  <c r="L86" i="5"/>
  <c r="L67" i="5"/>
  <c r="L50" i="5"/>
  <c r="L68" i="5"/>
  <c r="L94" i="5"/>
  <c r="L56" i="5"/>
  <c r="L42" i="5"/>
  <c r="L31" i="5"/>
  <c r="L9" i="5"/>
  <c r="L55" i="5"/>
  <c r="L26" i="5"/>
  <c r="L115" i="5"/>
  <c r="L33" i="5"/>
  <c r="L34" i="5"/>
  <c r="L19" i="5"/>
  <c r="L4" i="5"/>
  <c r="L23" i="5"/>
  <c r="L90" i="5"/>
  <c r="L89" i="5"/>
  <c r="L107" i="5"/>
  <c r="L5" i="5"/>
  <c r="L87" i="5"/>
  <c r="L6" i="5"/>
  <c r="L114" i="5"/>
  <c r="L99" i="5"/>
  <c r="L79" i="5"/>
  <c r="L93" i="5"/>
  <c r="L39" i="5"/>
  <c r="L35" i="5"/>
  <c r="K118" i="2"/>
  <c r="L86" i="2" s="1"/>
  <c r="H5" i="3"/>
  <c r="H7" i="3"/>
  <c r="H9" i="3"/>
  <c r="H11" i="3"/>
  <c r="H13" i="3"/>
  <c r="H15" i="3"/>
  <c r="H17" i="3"/>
  <c r="H19" i="3"/>
  <c r="H21" i="3"/>
  <c r="H23" i="3"/>
  <c r="H25" i="3"/>
  <c r="H27" i="3"/>
  <c r="H29" i="3"/>
  <c r="H31" i="3"/>
  <c r="H33" i="3"/>
  <c r="H35" i="3"/>
  <c r="H37" i="3"/>
  <c r="H39" i="3"/>
  <c r="H41" i="3"/>
  <c r="H43" i="3"/>
  <c r="H45" i="3"/>
  <c r="H47" i="3"/>
  <c r="H49" i="3"/>
  <c r="H51" i="3"/>
  <c r="H53" i="3"/>
  <c r="H12" i="3"/>
  <c r="H26" i="3"/>
  <c r="H32" i="3"/>
  <c r="H38" i="3"/>
  <c r="H44" i="3"/>
  <c r="H52" i="3"/>
  <c r="H4" i="3"/>
  <c r="H8" i="3"/>
  <c r="H14" i="3"/>
  <c r="H18" i="3"/>
  <c r="H22" i="3"/>
  <c r="H34" i="3"/>
  <c r="H40" i="3"/>
  <c r="H46" i="3"/>
  <c r="H56" i="3"/>
  <c r="H58" i="3"/>
  <c r="H60" i="3"/>
  <c r="H62" i="3"/>
  <c r="H64" i="3"/>
  <c r="H66" i="3"/>
  <c r="H68" i="3"/>
  <c r="H70" i="3"/>
  <c r="H72" i="3"/>
  <c r="H74" i="3"/>
  <c r="H76" i="3"/>
  <c r="H79" i="3"/>
  <c r="H16" i="3"/>
  <c r="H24" i="3"/>
  <c r="H28" i="3"/>
  <c r="H50" i="3"/>
  <c r="H54" i="3"/>
  <c r="H10" i="3"/>
  <c r="H59" i="3"/>
  <c r="H67" i="3"/>
  <c r="H75" i="3"/>
  <c r="H80" i="3"/>
  <c r="H81" i="3"/>
  <c r="H83" i="3"/>
  <c r="H85" i="3"/>
  <c r="H87" i="3"/>
  <c r="H89" i="3"/>
  <c r="H91" i="3"/>
  <c r="H93" i="3"/>
  <c r="H95" i="3"/>
  <c r="H97" i="3"/>
  <c r="H99" i="3"/>
  <c r="H101" i="3"/>
  <c r="H103" i="3"/>
  <c r="H105" i="3"/>
  <c r="H107" i="3"/>
  <c r="H109" i="3"/>
  <c r="H111" i="3"/>
  <c r="H113" i="3"/>
  <c r="H115" i="3"/>
  <c r="H120" i="3"/>
  <c r="H122" i="3"/>
  <c r="H6" i="3"/>
  <c r="H20" i="3"/>
  <c r="H36" i="3"/>
  <c r="H48" i="3"/>
  <c r="H61" i="3"/>
  <c r="H69" i="3"/>
  <c r="H77" i="3"/>
  <c r="H57" i="3"/>
  <c r="H63" i="3"/>
  <c r="H90" i="3"/>
  <c r="H98" i="3"/>
  <c r="H106" i="3"/>
  <c r="H114" i="3"/>
  <c r="H30" i="3"/>
  <c r="H73" i="3"/>
  <c r="H92" i="3"/>
  <c r="V92" i="3" s="1"/>
  <c r="H94" i="3"/>
  <c r="H112" i="3"/>
  <c r="H121" i="3"/>
  <c r="H42" i="3"/>
  <c r="H82" i="3"/>
  <c r="H100" i="3"/>
  <c r="H110" i="3"/>
  <c r="H123" i="3"/>
  <c r="H86" i="3"/>
  <c r="H96" i="3"/>
  <c r="V96" i="3" s="1"/>
  <c r="H108" i="3"/>
  <c r="H55" i="3"/>
  <c r="V55" i="3" s="1"/>
  <c r="H71" i="3"/>
  <c r="H84" i="3"/>
  <c r="H88" i="3"/>
  <c r="H102" i="3"/>
  <c r="V102" i="3" s="1"/>
  <c r="H104" i="3"/>
  <c r="H65" i="3"/>
  <c r="T4" i="3"/>
  <c r="T6" i="3"/>
  <c r="T8" i="3"/>
  <c r="T10" i="3"/>
  <c r="T12" i="3"/>
  <c r="T14" i="3"/>
  <c r="T16" i="3"/>
  <c r="T18" i="3"/>
  <c r="T20" i="3"/>
  <c r="T22" i="3"/>
  <c r="T24" i="3"/>
  <c r="T26" i="3"/>
  <c r="T28" i="3"/>
  <c r="T30" i="3"/>
  <c r="T32" i="3"/>
  <c r="T34" i="3"/>
  <c r="T36" i="3"/>
  <c r="T38" i="3"/>
  <c r="T40" i="3"/>
  <c r="T42" i="3"/>
  <c r="T44" i="3"/>
  <c r="T46" i="3"/>
  <c r="T48" i="3"/>
  <c r="T50" i="3"/>
  <c r="T52" i="3"/>
  <c r="T9" i="3"/>
  <c r="T15" i="3"/>
  <c r="T19" i="3"/>
  <c r="T29" i="3"/>
  <c r="T41" i="3"/>
  <c r="T47" i="3"/>
  <c r="T7" i="3"/>
  <c r="T11" i="3"/>
  <c r="T25" i="3"/>
  <c r="T31" i="3"/>
  <c r="T37" i="3"/>
  <c r="T43" i="3"/>
  <c r="T51" i="3"/>
  <c r="T55" i="3"/>
  <c r="T57" i="3"/>
  <c r="T59" i="3"/>
  <c r="T61" i="3"/>
  <c r="T63" i="3"/>
  <c r="T65" i="3"/>
  <c r="T67" i="3"/>
  <c r="T69" i="3"/>
  <c r="T71" i="3"/>
  <c r="T73" i="3"/>
  <c r="T75" i="3"/>
  <c r="T77" i="3"/>
  <c r="T80" i="3"/>
  <c r="T5" i="3"/>
  <c r="T13" i="3"/>
  <c r="T21" i="3"/>
  <c r="T35" i="3"/>
  <c r="T49" i="3"/>
  <c r="T54" i="3"/>
  <c r="T56" i="3"/>
  <c r="T64" i="3"/>
  <c r="T72" i="3"/>
  <c r="T79" i="3"/>
  <c r="T82" i="3"/>
  <c r="T84" i="3"/>
  <c r="T86" i="3"/>
  <c r="T88" i="3"/>
  <c r="T90" i="3"/>
  <c r="T92" i="3"/>
  <c r="T94" i="3"/>
  <c r="T96" i="3"/>
  <c r="T98" i="3"/>
  <c r="T100" i="3"/>
  <c r="T102" i="3"/>
  <c r="T104" i="3"/>
  <c r="T106" i="3"/>
  <c r="T108" i="3"/>
  <c r="T110" i="3"/>
  <c r="T112" i="3"/>
  <c r="T114" i="3"/>
  <c r="T116" i="3"/>
  <c r="T118" i="3"/>
  <c r="T121" i="3"/>
  <c r="T123" i="3"/>
  <c r="T17" i="3"/>
  <c r="T23" i="3"/>
  <c r="T27" i="3"/>
  <c r="T33" i="3"/>
  <c r="T45" i="3"/>
  <c r="T53" i="3"/>
  <c r="T58" i="3"/>
  <c r="T66" i="3"/>
  <c r="T74" i="3"/>
  <c r="T70" i="3"/>
  <c r="T85" i="3"/>
  <c r="T89" i="3"/>
  <c r="T97" i="3"/>
  <c r="T105" i="3"/>
  <c r="T113" i="3"/>
  <c r="T39" i="3"/>
  <c r="T93" i="3"/>
  <c r="T103" i="3"/>
  <c r="T115" i="3"/>
  <c r="T91" i="3"/>
  <c r="T101" i="3"/>
  <c r="T107" i="3"/>
  <c r="T119" i="3"/>
  <c r="T120" i="3"/>
  <c r="T60" i="3"/>
  <c r="T76" i="3"/>
  <c r="T83" i="3"/>
  <c r="T87" i="3"/>
  <c r="T109" i="3"/>
  <c r="T122" i="3"/>
  <c r="T81" i="3"/>
  <c r="T99" i="3"/>
  <c r="T111" i="3"/>
  <c r="T117" i="3"/>
  <c r="V117" i="3" s="1"/>
  <c r="T62" i="3"/>
  <c r="T68" i="3"/>
  <c r="T95" i="3"/>
  <c r="L59" i="2" l="1"/>
  <c r="V73" i="3"/>
  <c r="V84" i="3"/>
  <c r="V100" i="3"/>
  <c r="V20" i="3"/>
  <c r="V109" i="3"/>
  <c r="V101" i="3"/>
  <c r="V93" i="3"/>
  <c r="V85" i="3"/>
  <c r="V75" i="3"/>
  <c r="V54" i="3"/>
  <c r="V16" i="3"/>
  <c r="V72" i="3"/>
  <c r="V64" i="3"/>
  <c r="V4" i="3"/>
  <c r="V32" i="3"/>
  <c r="V43" i="3"/>
  <c r="V35" i="3"/>
  <c r="V27" i="3"/>
  <c r="V19" i="3"/>
  <c r="V11" i="3"/>
  <c r="V86" i="3"/>
  <c r="V63" i="3"/>
  <c r="V115" i="3"/>
  <c r="V107" i="3"/>
  <c r="V50" i="3"/>
  <c r="V70" i="3"/>
  <c r="V18" i="3"/>
  <c r="V26" i="3"/>
  <c r="V49" i="3"/>
  <c r="V17" i="3"/>
  <c r="L7" i="2"/>
  <c r="L112" i="2"/>
  <c r="L13" i="2"/>
  <c r="L92" i="2"/>
  <c r="L57" i="2"/>
  <c r="L106" i="2"/>
  <c r="L58" i="2"/>
  <c r="L14" i="2"/>
  <c r="L110" i="2"/>
  <c r="L85" i="2"/>
  <c r="L66" i="2"/>
  <c r="L44" i="2"/>
  <c r="L103" i="2"/>
  <c r="L32" i="2"/>
  <c r="L26" i="2"/>
  <c r="L111" i="2"/>
  <c r="L101" i="2"/>
  <c r="L9" i="2"/>
  <c r="L100" i="2"/>
  <c r="L18" i="2"/>
  <c r="L90" i="2"/>
  <c r="L19" i="2"/>
  <c r="L74" i="2"/>
  <c r="L21" i="2"/>
  <c r="L88" i="2"/>
  <c r="L54" i="2"/>
  <c r="L10" i="2"/>
  <c r="L22" i="2"/>
  <c r="L71" i="2"/>
  <c r="L60" i="2"/>
  <c r="L104" i="2"/>
  <c r="L55" i="2"/>
  <c r="L84" i="2"/>
  <c r="L97" i="2"/>
  <c r="L3" i="2"/>
  <c r="L39" i="2"/>
  <c r="L94" i="2"/>
  <c r="L67" i="2"/>
  <c r="L68" i="2"/>
  <c r="L4" i="2"/>
  <c r="L69" i="2"/>
  <c r="L52" i="2"/>
  <c r="L11" i="2"/>
  <c r="L83" i="2"/>
  <c r="L70" i="2"/>
  <c r="L36" i="2"/>
  <c r="L20" i="2"/>
  <c r="L82" i="2"/>
  <c r="L87" i="2"/>
  <c r="L113" i="2"/>
  <c r="L30" i="2"/>
  <c r="L76" i="2"/>
  <c r="L114" i="2"/>
  <c r="L64" i="2"/>
  <c r="L34" i="2"/>
  <c r="L108" i="2"/>
  <c r="L31" i="2"/>
  <c r="L73" i="2"/>
  <c r="L48" i="2"/>
  <c r="L96" i="2"/>
  <c r="L50" i="2"/>
  <c r="L65" i="2"/>
  <c r="L115" i="2"/>
  <c r="L56" i="2"/>
  <c r="L15" i="2"/>
  <c r="L49" i="2"/>
  <c r="L77" i="2"/>
  <c r="L29" i="2"/>
  <c r="L17" i="2"/>
  <c r="L37" i="2"/>
  <c r="L95" i="2"/>
  <c r="L5" i="2"/>
  <c r="L40" i="2"/>
  <c r="L38" i="2"/>
  <c r="L91" i="2"/>
  <c r="L47" i="2"/>
  <c r="L46" i="2"/>
  <c r="L107" i="2"/>
  <c r="L102" i="2"/>
  <c r="L98" i="2"/>
  <c r="L72" i="2"/>
  <c r="L12" i="2"/>
  <c r="L51" i="2"/>
  <c r="L109" i="2"/>
  <c r="L93" i="2"/>
  <c r="L78" i="2"/>
  <c r="L27" i="2"/>
  <c r="L6" i="2"/>
  <c r="L28" i="2"/>
  <c r="L63" i="2"/>
  <c r="L99" i="2"/>
  <c r="L16" i="2"/>
  <c r="L53" i="2"/>
  <c r="L45" i="2"/>
  <c r="L79" i="2"/>
  <c r="L33" i="2"/>
  <c r="L105" i="2"/>
  <c r="L8" i="2"/>
  <c r="L61" i="2"/>
  <c r="L75" i="2"/>
  <c r="L35" i="2"/>
  <c r="L89" i="2"/>
  <c r="V69" i="3"/>
  <c r="V56" i="3"/>
  <c r="V51" i="3"/>
  <c r="V82" i="3"/>
  <c r="V114" i="3"/>
  <c r="V61" i="3"/>
  <c r="V83" i="3"/>
  <c r="V67" i="3"/>
  <c r="V46" i="3"/>
  <c r="V52" i="3"/>
  <c r="V33" i="3"/>
  <c r="V25" i="3"/>
  <c r="V65" i="3"/>
  <c r="V123" i="3"/>
  <c r="V118" i="3"/>
  <c r="V42" i="3"/>
  <c r="V116" i="3"/>
  <c r="V112" i="3"/>
  <c r="V30" i="3"/>
  <c r="V106" i="3"/>
  <c r="V57" i="3"/>
  <c r="V48" i="3"/>
  <c r="V122" i="3"/>
  <c r="V113" i="3"/>
  <c r="V105" i="3"/>
  <c r="V97" i="3"/>
  <c r="V89" i="3"/>
  <c r="V81" i="3"/>
  <c r="V59" i="3"/>
  <c r="V28" i="3"/>
  <c r="V76" i="3"/>
  <c r="V68" i="3"/>
  <c r="V60" i="3"/>
  <c r="V40" i="3"/>
  <c r="V14" i="3"/>
  <c r="V44" i="3"/>
  <c r="V12" i="3"/>
  <c r="V47" i="3"/>
  <c r="V39" i="3"/>
  <c r="V31" i="3"/>
  <c r="V23" i="3"/>
  <c r="V15" i="3"/>
  <c r="V7" i="3"/>
  <c r="V90" i="3"/>
  <c r="V22" i="3"/>
  <c r="V88" i="3"/>
  <c r="V6" i="3"/>
  <c r="V99" i="3"/>
  <c r="V91" i="3"/>
  <c r="V79" i="3"/>
  <c r="V62" i="3"/>
  <c r="V41" i="3"/>
  <c r="V9" i="3"/>
  <c r="V104" i="3"/>
  <c r="V71" i="3"/>
  <c r="V108" i="3"/>
  <c r="V110" i="3"/>
  <c r="V121" i="3"/>
  <c r="V94" i="3"/>
  <c r="V98" i="3"/>
  <c r="V77" i="3"/>
  <c r="V36" i="3"/>
  <c r="V120" i="3"/>
  <c r="V119" i="3"/>
  <c r="V111" i="3"/>
  <c r="V103" i="3"/>
  <c r="V95" i="3"/>
  <c r="V87" i="3"/>
  <c r="V80" i="3"/>
  <c r="V10" i="3"/>
  <c r="V24" i="3"/>
  <c r="V74" i="3"/>
  <c r="V66" i="3"/>
  <c r="V58" i="3"/>
  <c r="V34" i="3"/>
  <c r="V8" i="3"/>
  <c r="V38" i="3"/>
  <c r="V53" i="3"/>
  <c r="V45" i="3"/>
  <c r="V37" i="3"/>
  <c r="V29" i="3"/>
  <c r="V21" i="3"/>
  <c r="V13" i="3"/>
  <c r="V5" i="3"/>
</calcChain>
</file>

<file path=xl/sharedStrings.xml><?xml version="1.0" encoding="utf-8"?>
<sst xmlns="http://schemas.openxmlformats.org/spreadsheetml/2006/main" count="1173" uniqueCount="92">
  <si>
    <t>Reference genes</t>
  </si>
  <si>
    <t>RPL13a</t>
  </si>
  <si>
    <t>HPRT1</t>
  </si>
  <si>
    <t>SDHA</t>
  </si>
  <si>
    <t>Rep1</t>
  </si>
  <si>
    <t>Rep2</t>
  </si>
  <si>
    <t>Average</t>
  </si>
  <si>
    <t>Adjusted Average</t>
  </si>
  <si>
    <t>Relative quantity</t>
  </si>
  <si>
    <t>Geometric mean</t>
  </si>
  <si>
    <t>Victor</t>
  </si>
  <si>
    <t>L SET</t>
  </si>
  <si>
    <t>R RECFEM</t>
  </si>
  <si>
    <t>L GLUT</t>
  </si>
  <si>
    <t>TON</t>
  </si>
  <si>
    <t>SetL</t>
  </si>
  <si>
    <t>RecFemR</t>
  </si>
  <si>
    <t>GlutL</t>
  </si>
  <si>
    <t>Tongue</t>
  </si>
  <si>
    <t>Minimum</t>
  </si>
  <si>
    <t>Group 1</t>
  </si>
  <si>
    <t>Group 2</t>
  </si>
  <si>
    <t>Difference</t>
  </si>
  <si>
    <t>WT-E5</t>
  </si>
  <si>
    <t>WT</t>
  </si>
  <si>
    <t>WT-E3</t>
  </si>
  <si>
    <t>DE50-E4</t>
  </si>
  <si>
    <t>DE50-G4</t>
  </si>
  <si>
    <t>WT-G2</t>
  </si>
  <si>
    <t>WT-H4</t>
  </si>
  <si>
    <t>DE50-H6</t>
  </si>
  <si>
    <t>DE50-I1</t>
  </si>
  <si>
    <t>DE50-I2</t>
  </si>
  <si>
    <t>WT-J1</t>
  </si>
  <si>
    <t>DE50-L1</t>
  </si>
  <si>
    <t>WT-K4</t>
  </si>
  <si>
    <t>WT-K5</t>
  </si>
  <si>
    <t>DE50-K2</t>
  </si>
  <si>
    <t>DE50-K3</t>
  </si>
  <si>
    <t>DE50-M1</t>
  </si>
  <si>
    <t>WT-M2</t>
  </si>
  <si>
    <t>WT-P3</t>
  </si>
  <si>
    <t>DE50-P1</t>
  </si>
  <si>
    <t>WT-Q5</t>
  </si>
  <si>
    <t>DE50-R4</t>
  </si>
  <si>
    <t>WT-T3</t>
  </si>
  <si>
    <t>WT-T7</t>
  </si>
  <si>
    <t>DE50-T4</t>
  </si>
  <si>
    <t>DE50-V3</t>
  </si>
  <si>
    <t>Control</t>
  </si>
  <si>
    <t>DE50-T6</t>
  </si>
  <si>
    <t>DE50-MD</t>
  </si>
  <si>
    <t>Average of DE50-V3 4 calib genes</t>
  </si>
  <si>
    <t>PLATE 1</t>
  </si>
  <si>
    <t>PLATE 2</t>
  </si>
  <si>
    <t>Dog ID</t>
  </si>
  <si>
    <t>Genotype</t>
  </si>
  <si>
    <t>Age (months)</t>
  </si>
  <si>
    <t>Rep 3</t>
  </si>
  <si>
    <t>Cq value</t>
  </si>
  <si>
    <t>SET L</t>
  </si>
  <si>
    <t>RecF R</t>
  </si>
  <si>
    <t>Glut L</t>
  </si>
  <si>
    <t>Calibrator sample</t>
  </si>
  <si>
    <t>SET</t>
  </si>
  <si>
    <t>PLATE 3</t>
  </si>
  <si>
    <t xml:space="preserve">WT-K4 </t>
  </si>
  <si>
    <t>Left Semitendinosus</t>
  </si>
  <si>
    <t>Right Rectus Femoris</t>
  </si>
  <si>
    <t>Left Gluteal</t>
  </si>
  <si>
    <t>-</t>
  </si>
  <si>
    <t>Plate 4</t>
  </si>
  <si>
    <t>Cq</t>
  </si>
  <si>
    <t>PLATE 4</t>
  </si>
  <si>
    <t>Plate 1</t>
  </si>
  <si>
    <t>Muscle</t>
  </si>
  <si>
    <t>Normalisation factor</t>
  </si>
  <si>
    <t>Plate 2</t>
  </si>
  <si>
    <t>Plate 3</t>
  </si>
  <si>
    <t>MIN</t>
  </si>
  <si>
    <t>Ref gene relative quantity</t>
  </si>
  <si>
    <t>CCL2/ref genes</t>
  </si>
  <si>
    <t>Normalised relative quantity</t>
  </si>
  <si>
    <t>MAX</t>
  </si>
  <si>
    <t>Key</t>
  </si>
  <si>
    <t xml:space="preserve">Exlcuded from analysis </t>
  </si>
  <si>
    <t>Normalised relative quantity CCL2</t>
  </si>
  <si>
    <t>Normalised relative quantity CCR2</t>
  </si>
  <si>
    <t xml:space="preserve">CCL2 protein in serum </t>
  </si>
  <si>
    <t>Log CCL2 protein</t>
  </si>
  <si>
    <t>Log CCL2 mRNA</t>
  </si>
  <si>
    <t>Log CCR2 mRNA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</si>
</sst>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.00;\-###0.00"/>
    <numFmt numFmtId="165" formatCode="0.00000"/>
    <numFmt numFmtId="166" formatCode="0.0000"/>
    <numFmt numFmtId="167" formatCode="0.0000000000"/>
    <numFmt numFmtId="168" formatCode="0.000"/>
    <numFmt numFmtId="169" formatCode="0.000000"/>
  </numFmts>
  <fonts count="1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25"/>
      <name val="Microsoft Sans Serif"/>
      <family val="2"/>
    </font>
    <font>
      <sz val="12"/>
      <name val="Calibri"/>
      <family val="2"/>
      <scheme val="minor"/>
    </font>
    <font>
      <sz val="9"/>
      <name val="Arial"/>
      <family val="2"/>
    </font>
    <font>
      <sz val="12"/>
      <name val="Microsoft Sans Serif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01">
    <xf numFmtId="0" fontId="0" fillId="0" borderId="0" xfId="0"/>
    <xf numFmtId="0" fontId="2" fillId="0" borderId="0" xfId="0" applyFont="1"/>
    <xf numFmtId="0" fontId="0" fillId="0" borderId="0" xfId="0" applyFill="1"/>
    <xf numFmtId="0" fontId="0" fillId="0" borderId="0" xfId="0" applyFill="1" applyBorder="1"/>
    <xf numFmtId="0" fontId="1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0" fillId="0" borderId="0" xfId="0" applyFont="1" applyFill="1" applyBorder="1"/>
    <xf numFmtId="0" fontId="1" fillId="0" borderId="0" xfId="0" applyFont="1" applyFill="1" applyBorder="1"/>
    <xf numFmtId="0" fontId="4" fillId="0" borderId="0" xfId="0" applyFont="1" applyFill="1" applyBorder="1" applyAlignment="1" applyProtection="1">
      <alignment vertical="center"/>
      <protection locked="0"/>
    </xf>
    <xf numFmtId="0" fontId="0" fillId="0" borderId="0" xfId="0" applyFont="1"/>
    <xf numFmtId="0" fontId="5" fillId="0" borderId="0" xfId="0" applyFont="1" applyFill="1" applyBorder="1" applyAlignment="1" applyProtection="1">
      <alignment vertical="center"/>
      <protection locked="0"/>
    </xf>
    <xf numFmtId="164" fontId="5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top"/>
      <protection locked="0"/>
    </xf>
    <xf numFmtId="164" fontId="0" fillId="0" borderId="0" xfId="0" applyNumberFormat="1" applyFont="1" applyFill="1" applyBorder="1"/>
    <xf numFmtId="0" fontId="5" fillId="0" borderId="0" xfId="0" applyFont="1" applyFill="1" applyBorder="1" applyProtection="1"/>
    <xf numFmtId="0" fontId="0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0" fillId="0" borderId="0" xfId="0" applyNumberFormat="1" applyFont="1" applyFill="1" applyBorder="1" applyAlignment="1">
      <alignment horizontal="right"/>
    </xf>
    <xf numFmtId="0" fontId="0" fillId="0" borderId="0" xfId="2" applyFont="1" applyFill="1" applyBorder="1"/>
    <xf numFmtId="0" fontId="0" fillId="0" borderId="0" xfId="2" applyFont="1" applyBorder="1"/>
    <xf numFmtId="0" fontId="0" fillId="0" borderId="0" xfId="2" quotePrefix="1" applyFont="1" applyFill="1" applyBorder="1"/>
    <xf numFmtId="0" fontId="1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Fill="1" applyBorder="1" applyProtection="1"/>
    <xf numFmtId="164" fontId="4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ill="1" applyBorder="1" applyProtection="1"/>
    <xf numFmtId="164" fontId="4" fillId="0" borderId="0" xfId="0" applyNumberFormat="1" applyFont="1" applyFill="1" applyBorder="1" applyAlignment="1" applyProtection="1">
      <alignment vertical="center"/>
      <protection locked="0"/>
    </xf>
    <xf numFmtId="164" fontId="1" fillId="0" borderId="0" xfId="0" applyNumberFormat="1" applyFont="1" applyFill="1" applyBorder="1" applyAlignment="1" applyProtection="1">
      <alignment vertical="top"/>
      <protection locked="0"/>
    </xf>
    <xf numFmtId="164" fontId="4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1" xfId="0" applyFont="1" applyBorder="1" applyAlignment="1" applyProtection="1">
      <alignment vertical="top"/>
      <protection locked="0"/>
    </xf>
    <xf numFmtId="164" fontId="0" fillId="0" borderId="1" xfId="0" applyNumberFormat="1" applyFont="1" applyFill="1" applyBorder="1"/>
    <xf numFmtId="0" fontId="1" fillId="0" borderId="1" xfId="0" applyFont="1" applyFill="1" applyBorder="1"/>
    <xf numFmtId="2" fontId="5" fillId="0" borderId="1" xfId="0" applyNumberFormat="1" applyFont="1" applyFill="1" applyBorder="1" applyAlignment="1" applyProtection="1">
      <alignment vertical="center"/>
      <protection locked="0"/>
    </xf>
    <xf numFmtId="2" fontId="0" fillId="0" borderId="1" xfId="0" applyNumberFormat="1" applyFont="1" applyFill="1" applyBorder="1"/>
    <xf numFmtId="165" fontId="1" fillId="0" borderId="1" xfId="0" applyNumberFormat="1" applyFont="1" applyBorder="1"/>
    <xf numFmtId="165" fontId="0" fillId="0" borderId="1" xfId="0" applyNumberFormat="1" applyFont="1" applyBorder="1"/>
    <xf numFmtId="2" fontId="0" fillId="0" borderId="0" xfId="0" applyNumberFormat="1" applyFont="1" applyFill="1" applyBorder="1"/>
    <xf numFmtId="166" fontId="0" fillId="0" borderId="0" xfId="0" applyNumberFormat="1" applyFont="1" applyFill="1" applyBorder="1"/>
    <xf numFmtId="166" fontId="0" fillId="0" borderId="0" xfId="0" applyNumberFormat="1"/>
    <xf numFmtId="166" fontId="0" fillId="0" borderId="0" xfId="0" applyNumberFormat="1" applyFont="1"/>
    <xf numFmtId="166" fontId="3" fillId="0" borderId="0" xfId="0" applyNumberFormat="1" applyFont="1"/>
    <xf numFmtId="166" fontId="0" fillId="0" borderId="1" xfId="0" applyNumberFormat="1" applyBorder="1"/>
    <xf numFmtId="167" fontId="0" fillId="0" borderId="0" xfId="0" applyNumberFormat="1"/>
    <xf numFmtId="167" fontId="0" fillId="0" borderId="0" xfId="0" applyNumberFormat="1" applyFont="1"/>
    <xf numFmtId="167" fontId="4" fillId="0" borderId="0" xfId="0" applyNumberFormat="1" applyFont="1" applyAlignment="1" applyProtection="1">
      <alignment vertical="center"/>
    </xf>
    <xf numFmtId="0" fontId="6" fillId="0" borderId="0" xfId="0" applyFont="1"/>
    <xf numFmtId="0" fontId="0" fillId="0" borderId="0" xfId="0" applyBorder="1"/>
    <xf numFmtId="0" fontId="0" fillId="0" borderId="0" xfId="0" applyFont="1" applyBorder="1"/>
    <xf numFmtId="0" fontId="0" fillId="0" borderId="0" xfId="0" applyFont="1" applyFill="1" applyBorder="1" applyAlignment="1" applyProtection="1">
      <alignment vertical="top"/>
      <protection locked="0"/>
    </xf>
    <xf numFmtId="0" fontId="0" fillId="0" borderId="0" xfId="0" applyFont="1" applyFill="1" applyBorder="1" applyProtection="1"/>
    <xf numFmtId="164" fontId="5" fillId="2" borderId="0" xfId="0" applyNumberFormat="1" applyFont="1" applyFill="1" applyBorder="1" applyAlignment="1" applyProtection="1">
      <alignment vertical="center"/>
    </xf>
    <xf numFmtId="164" fontId="5" fillId="0" borderId="0" xfId="0" applyNumberFormat="1" applyFont="1" applyBorder="1" applyAlignment="1" applyProtection="1">
      <alignment vertical="center"/>
    </xf>
    <xf numFmtId="164" fontId="0" fillId="0" borderId="0" xfId="0" applyNumberFormat="1" applyFont="1" applyFill="1" applyBorder="1" applyProtection="1"/>
    <xf numFmtId="164" fontId="5" fillId="2" borderId="0" xfId="0" applyNumberFormat="1" applyFont="1" applyFill="1" applyBorder="1" applyAlignment="1" applyProtection="1">
      <alignment vertical="center"/>
      <protection locked="0"/>
    </xf>
    <xf numFmtId="164" fontId="5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top"/>
      <protection locked="0"/>
    </xf>
    <xf numFmtId="0" fontId="0" fillId="0" borderId="0" xfId="0" applyFont="1" applyBorder="1" applyProtection="1"/>
    <xf numFmtId="0" fontId="5" fillId="0" borderId="0" xfId="0" applyFont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" fillId="0" borderId="0" xfId="0" applyFont="1" applyBorder="1"/>
    <xf numFmtId="165" fontId="0" fillId="0" borderId="0" xfId="0" applyNumberFormat="1" applyFont="1" applyBorder="1"/>
    <xf numFmtId="2" fontId="5" fillId="0" borderId="0" xfId="0" applyNumberFormat="1" applyFont="1" applyFill="1" applyBorder="1" applyAlignment="1" applyProtection="1">
      <alignment vertical="center"/>
      <protection locked="0"/>
    </xf>
    <xf numFmtId="165" fontId="1" fillId="0" borderId="0" xfId="0" applyNumberFormat="1" applyFont="1" applyBorder="1"/>
    <xf numFmtId="0" fontId="5" fillId="0" borderId="2" xfId="0" applyFont="1" applyFill="1" applyBorder="1" applyAlignment="1" applyProtection="1">
      <alignment vertical="top"/>
      <protection locked="0"/>
    </xf>
    <xf numFmtId="2" fontId="1" fillId="0" borderId="1" xfId="0" applyNumberFormat="1" applyFont="1" applyFill="1" applyBorder="1"/>
    <xf numFmtId="2" fontId="0" fillId="0" borderId="0" xfId="0" applyNumberFormat="1" applyFont="1" applyBorder="1"/>
    <xf numFmtId="168" fontId="0" fillId="0" borderId="0" xfId="0" applyNumberFormat="1" applyFont="1" applyFill="1" applyBorder="1"/>
    <xf numFmtId="168" fontId="0" fillId="0" borderId="0" xfId="0" applyNumberFormat="1"/>
    <xf numFmtId="168" fontId="3" fillId="0" borderId="0" xfId="0" applyNumberFormat="1" applyFont="1"/>
    <xf numFmtId="168" fontId="0" fillId="0" borderId="0" xfId="0" applyNumberFormat="1" applyFont="1"/>
    <xf numFmtId="168" fontId="3" fillId="0" borderId="0" xfId="0" applyNumberFormat="1" applyFont="1" applyFill="1"/>
    <xf numFmtId="168" fontId="4" fillId="0" borderId="0" xfId="0" applyNumberFormat="1" applyFont="1" applyAlignment="1" applyProtection="1">
      <alignment vertical="center"/>
    </xf>
    <xf numFmtId="168" fontId="0" fillId="0" borderId="0" xfId="0" applyNumberFormat="1" applyFont="1" applyFill="1" applyAlignment="1" applyProtection="1">
      <alignment vertical="top"/>
      <protection locked="0"/>
    </xf>
    <xf numFmtId="168" fontId="0" fillId="0" borderId="0" xfId="0" applyNumberFormat="1" applyFont="1" applyFill="1"/>
    <xf numFmtId="168" fontId="7" fillId="0" borderId="0" xfId="0" applyNumberFormat="1" applyFont="1" applyAlignment="1" applyProtection="1">
      <alignment vertical="center"/>
    </xf>
    <xf numFmtId="168" fontId="0" fillId="0" borderId="1" xfId="0" applyNumberFormat="1" applyFont="1" applyBorder="1"/>
    <xf numFmtId="168" fontId="0" fillId="0" borderId="0" xfId="0" applyNumberFormat="1" applyBorder="1"/>
    <xf numFmtId="164" fontId="4" fillId="3" borderId="0" xfId="0" applyNumberFormat="1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vertical="center"/>
    </xf>
    <xf numFmtId="169" fontId="0" fillId="0" borderId="0" xfId="0" applyNumberFormat="1" applyFont="1"/>
    <xf numFmtId="166" fontId="0" fillId="0" borderId="0" xfId="1" applyNumberFormat="1" applyFont="1" applyFill="1"/>
    <xf numFmtId="166" fontId="5" fillId="0" borderId="0" xfId="0" applyNumberFormat="1" applyFo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6" fontId="9" fillId="0" borderId="0" xfId="0" applyNumberFormat="1" applyFont="1" applyBorder="1" applyAlignment="1">
      <alignment horizontal="right" vertical="center"/>
    </xf>
    <xf numFmtId="166" fontId="0" fillId="0" borderId="0" xfId="0" applyNumberFormat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2" borderId="0" xfId="0" applyFill="1"/>
    <xf numFmtId="164" fontId="5" fillId="2" borderId="0" xfId="0" applyNumberFormat="1" applyFont="1" applyFill="1" applyAlignment="1" applyProtection="1">
      <alignment vertical="center"/>
    </xf>
  </cellXfs>
  <cellStyles count="3">
    <cellStyle name="Normal" xfId="0" builtinId="0"/>
    <cellStyle name="Normal 2" xfId="1" xr:uid="{D1FD2C4B-FA1F-5548-BDFF-3E60735189A4}"/>
    <cellStyle name="Normal 2 2" xfId="2" xr:uid="{17252B30-C33D-2549-B78F-0F9B23CAA3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9F7D8-294B-6149-B10B-E6D11BCB46E4}">
  <dimension ref="A1:V134"/>
  <sheetViews>
    <sheetView tabSelected="1" zoomScale="61" zoomScaleNormal="100" workbookViewId="0">
      <selection activeCell="B1" sqref="B1"/>
    </sheetView>
  </sheetViews>
  <sheetFormatPr baseColWidth="10" defaultRowHeight="16"/>
  <cols>
    <col min="1" max="1" width="10.83203125" style="6"/>
    <col min="2" max="2" width="10.83203125" style="2"/>
    <col min="3" max="3" width="12.33203125" style="2" bestFit="1" customWidth="1"/>
    <col min="4" max="6" width="10.83203125" style="2"/>
    <col min="7" max="7" width="15.5" customWidth="1"/>
    <col min="8" max="8" width="15.33203125" bestFit="1" customWidth="1"/>
    <col min="9" max="12" width="10.83203125" style="2"/>
    <col min="13" max="13" width="15.83203125" style="2" bestFit="1" customWidth="1"/>
    <col min="14" max="14" width="15.33203125" style="2" bestFit="1" customWidth="1"/>
    <col min="15" max="15" width="15.33203125" style="2" customWidth="1"/>
    <col min="16" max="18" width="10.83203125" style="2"/>
    <col min="19" max="19" width="15.83203125" style="2" bestFit="1" customWidth="1"/>
    <col min="20" max="20" width="15.33203125" style="2" bestFit="1" customWidth="1"/>
    <col min="21" max="22" width="10.83203125" style="2"/>
  </cols>
  <sheetData>
    <row r="1" spans="1:22">
      <c r="A1" s="4" t="s">
        <v>0</v>
      </c>
    </row>
    <row r="2" spans="1:22">
      <c r="A2" s="4" t="s">
        <v>53</v>
      </c>
      <c r="B2" s="4"/>
      <c r="D2" s="4" t="s">
        <v>1</v>
      </c>
      <c r="J2" s="4" t="s">
        <v>2</v>
      </c>
      <c r="P2" s="4" t="s">
        <v>3</v>
      </c>
    </row>
    <row r="3" spans="1:22">
      <c r="A3" s="6" t="s">
        <v>55</v>
      </c>
      <c r="B3" s="2" t="s">
        <v>56</v>
      </c>
      <c r="C3" s="2" t="s">
        <v>57</v>
      </c>
      <c r="D3" s="2" t="s">
        <v>4</v>
      </c>
      <c r="E3" s="2" t="s">
        <v>5</v>
      </c>
      <c r="F3" s="2" t="s">
        <v>6</v>
      </c>
      <c r="G3" t="s">
        <v>7</v>
      </c>
      <c r="H3" t="s">
        <v>8</v>
      </c>
      <c r="J3" s="2" t="s">
        <v>4</v>
      </c>
      <c r="K3" s="2" t="s">
        <v>5</v>
      </c>
      <c r="L3" s="2" t="s">
        <v>6</v>
      </c>
      <c r="M3" s="2" t="s">
        <v>7</v>
      </c>
      <c r="N3" s="2" t="s">
        <v>8</v>
      </c>
      <c r="P3" s="2" t="s">
        <v>4</v>
      </c>
      <c r="Q3" s="2" t="s">
        <v>5</v>
      </c>
      <c r="R3" s="2" t="s">
        <v>6</v>
      </c>
      <c r="S3" s="2" t="s">
        <v>7</v>
      </c>
      <c r="T3" s="2" t="s">
        <v>8</v>
      </c>
      <c r="V3" s="4" t="s">
        <v>9</v>
      </c>
    </row>
    <row r="4" spans="1:22">
      <c r="A4" s="20" t="s">
        <v>23</v>
      </c>
      <c r="B4" s="3" t="s">
        <v>24</v>
      </c>
      <c r="C4" s="3">
        <v>3</v>
      </c>
      <c r="D4" s="3">
        <v>17.492434085551324</v>
      </c>
      <c r="E4" s="3">
        <v>17.568154188753041</v>
      </c>
      <c r="F4" s="3">
        <f t="shared" ref="F4:F35" si="0">AVERAGE(D4:E4)</f>
        <v>17.530294137152183</v>
      </c>
      <c r="G4">
        <f t="shared" ref="G4:G35" si="1">F4</f>
        <v>17.530294137152183</v>
      </c>
      <c r="H4" s="1">
        <f t="shared" ref="H4:H35" si="2">POWER(2,G$124-G4)</f>
        <v>0.27038553906613172</v>
      </c>
      <c r="J4" s="2">
        <v>23.389772197582992</v>
      </c>
      <c r="K4" s="2">
        <v>23.354540058910999</v>
      </c>
      <c r="L4" s="2">
        <f t="shared" ref="L4:L35" si="3">AVERAGE(J4:K4)</f>
        <v>23.372156128246996</v>
      </c>
      <c r="M4" s="2">
        <f t="shared" ref="M4:M35" si="4">L4</f>
        <v>23.372156128246996</v>
      </c>
      <c r="N4" s="5">
        <f t="shared" ref="N4:N35" si="5">POWER(2,M$124-M4)</f>
        <v>0.27301522091473046</v>
      </c>
      <c r="O4" s="5"/>
      <c r="P4" s="2">
        <v>20.528687616767709</v>
      </c>
      <c r="Q4" s="2">
        <v>20.363288681592248</v>
      </c>
      <c r="R4" s="2">
        <f t="shared" ref="R4:R35" si="6">AVERAGE(P4:Q4)</f>
        <v>20.445988149179978</v>
      </c>
      <c r="S4" s="2">
        <f t="shared" ref="S4:S35" si="7">R4</f>
        <v>20.445988149179978</v>
      </c>
      <c r="T4" s="5">
        <f t="shared" ref="T4:T35" si="8">POWER(2,S$124-S4)</f>
        <v>0.73104964389272187</v>
      </c>
      <c r="V4" s="5">
        <f t="shared" ref="V4:V35" si="9">GEOMEAN(H4,N4,T4)</f>
        <v>0.37789608869607688</v>
      </c>
    </row>
    <row r="5" spans="1:22">
      <c r="A5" s="7" t="s">
        <v>23</v>
      </c>
      <c r="B5" s="3" t="s">
        <v>24</v>
      </c>
      <c r="C5" s="3">
        <v>6</v>
      </c>
      <c r="D5" s="3">
        <v>18.74051285340915</v>
      </c>
      <c r="E5" s="3">
        <v>18.600544500041533</v>
      </c>
      <c r="F5" s="3">
        <f t="shared" si="0"/>
        <v>18.67052867672534</v>
      </c>
      <c r="G5">
        <f t="shared" si="1"/>
        <v>18.67052867672534</v>
      </c>
      <c r="H5" s="1">
        <f t="shared" si="2"/>
        <v>0.12267008386053269</v>
      </c>
      <c r="J5" s="2">
        <v>24.681987194914214</v>
      </c>
      <c r="K5" s="2">
        <v>24.72133793811274</v>
      </c>
      <c r="L5" s="2">
        <f t="shared" si="3"/>
        <v>24.701662566513477</v>
      </c>
      <c r="M5" s="2">
        <f t="shared" si="4"/>
        <v>24.701662566513477</v>
      </c>
      <c r="N5" s="5">
        <f t="shared" si="5"/>
        <v>0.10863394293110752</v>
      </c>
      <c r="O5" s="5"/>
      <c r="P5" s="2">
        <v>21.240620035428275</v>
      </c>
      <c r="Q5" s="2">
        <v>21.533940981812748</v>
      </c>
      <c r="R5" s="2">
        <f t="shared" si="6"/>
        <v>21.387280508620513</v>
      </c>
      <c r="S5" s="2">
        <f t="shared" si="7"/>
        <v>21.387280508620513</v>
      </c>
      <c r="T5" s="5">
        <f t="shared" si="8"/>
        <v>0.38070592424385841</v>
      </c>
      <c r="V5" s="5">
        <f t="shared" si="9"/>
        <v>0.17182958716110514</v>
      </c>
    </row>
    <row r="6" spans="1:22">
      <c r="A6" s="20" t="s">
        <v>23</v>
      </c>
      <c r="B6" s="3" t="s">
        <v>24</v>
      </c>
      <c r="C6" s="3">
        <v>9</v>
      </c>
      <c r="D6" s="3">
        <v>17.420389777227825</v>
      </c>
      <c r="E6" s="3">
        <v>17.632736787888895</v>
      </c>
      <c r="F6" s="3">
        <f t="shared" si="0"/>
        <v>17.52656328255836</v>
      </c>
      <c r="G6">
        <f t="shared" si="1"/>
        <v>17.52656328255836</v>
      </c>
      <c r="H6" s="1">
        <f t="shared" si="2"/>
        <v>0.2710856694341508</v>
      </c>
      <c r="J6" s="2">
        <v>22.992677443236055</v>
      </c>
      <c r="K6" s="2">
        <v>23.117244995588578</v>
      </c>
      <c r="L6" s="2">
        <f t="shared" si="3"/>
        <v>23.054961219412316</v>
      </c>
      <c r="M6" s="2">
        <f t="shared" si="4"/>
        <v>23.054961219412316</v>
      </c>
      <c r="N6" s="5">
        <f t="shared" si="5"/>
        <v>0.34015122721334962</v>
      </c>
      <c r="O6" s="5"/>
      <c r="P6" s="2">
        <v>20.656924654375374</v>
      </c>
      <c r="Q6" s="2">
        <v>20.563808489687467</v>
      </c>
      <c r="R6" s="2">
        <f t="shared" si="6"/>
        <v>20.61036657203142</v>
      </c>
      <c r="S6" s="2">
        <f t="shared" si="7"/>
        <v>20.61036657203142</v>
      </c>
      <c r="T6" s="5">
        <f t="shared" si="8"/>
        <v>0.65232501657566622</v>
      </c>
      <c r="V6" s="5">
        <f t="shared" si="9"/>
        <v>0.39181483798340755</v>
      </c>
    </row>
    <row r="7" spans="1:22">
      <c r="A7" s="7" t="s">
        <v>23</v>
      </c>
      <c r="B7" s="3" t="s">
        <v>24</v>
      </c>
      <c r="C7" s="3">
        <v>12</v>
      </c>
      <c r="D7" s="3">
        <v>17.566843004122799</v>
      </c>
      <c r="E7" s="3">
        <v>17.458471822866635</v>
      </c>
      <c r="F7" s="3">
        <f t="shared" si="0"/>
        <v>17.512657413494715</v>
      </c>
      <c r="G7">
        <f t="shared" si="1"/>
        <v>17.512657413494715</v>
      </c>
      <c r="H7" s="1">
        <f t="shared" si="2"/>
        <v>0.27371124716199596</v>
      </c>
      <c r="J7" s="2">
        <v>23.137781672442031</v>
      </c>
      <c r="K7" s="2">
        <v>23.092716005817685</v>
      </c>
      <c r="L7" s="2">
        <f t="shared" si="3"/>
        <v>23.115248839129858</v>
      </c>
      <c r="M7" s="2">
        <f t="shared" si="4"/>
        <v>23.115248839129858</v>
      </c>
      <c r="N7" s="5">
        <f t="shared" si="5"/>
        <v>0.32622982283698998</v>
      </c>
      <c r="O7" s="5"/>
      <c r="P7" s="2">
        <v>20.848367001916419</v>
      </c>
      <c r="Q7" s="2">
        <v>20.934030654460155</v>
      </c>
      <c r="R7" s="2">
        <f t="shared" si="6"/>
        <v>20.891198828188287</v>
      </c>
      <c r="S7" s="2">
        <f t="shared" si="7"/>
        <v>20.891198828188287</v>
      </c>
      <c r="T7" s="5">
        <f t="shared" si="8"/>
        <v>0.53693918729530676</v>
      </c>
      <c r="V7" s="5">
        <f t="shared" si="9"/>
        <v>0.36328472287802421</v>
      </c>
    </row>
    <row r="8" spans="1:22">
      <c r="A8" s="20" t="s">
        <v>23</v>
      </c>
      <c r="B8" s="3" t="s">
        <v>24</v>
      </c>
      <c r="C8" s="3">
        <v>15</v>
      </c>
      <c r="D8" s="3">
        <v>18.094688045704483</v>
      </c>
      <c r="E8" s="3">
        <v>18.046567779627161</v>
      </c>
      <c r="F8" s="3">
        <f t="shared" si="0"/>
        <v>18.07062791266582</v>
      </c>
      <c r="G8">
        <f t="shared" si="1"/>
        <v>18.07062791266582</v>
      </c>
      <c r="H8" s="1">
        <f t="shared" si="2"/>
        <v>0.18592028933479746</v>
      </c>
      <c r="J8" s="2">
        <v>24.580099341066617</v>
      </c>
      <c r="K8" s="2">
        <v>24.350812868226093</v>
      </c>
      <c r="L8" s="2">
        <f t="shared" si="3"/>
        <v>24.465456104646357</v>
      </c>
      <c r="M8" s="2">
        <f t="shared" si="4"/>
        <v>24.465456104646357</v>
      </c>
      <c r="N8" s="5">
        <f t="shared" si="5"/>
        <v>0.12795898101614198</v>
      </c>
      <c r="O8" s="5"/>
      <c r="P8" s="2">
        <v>21.72728879605069</v>
      </c>
      <c r="Q8" s="2">
        <v>21.672602838146499</v>
      </c>
      <c r="R8" s="2">
        <f t="shared" si="6"/>
        <v>21.699945817098595</v>
      </c>
      <c r="S8" s="2">
        <f t="shared" si="7"/>
        <v>21.699945817098595</v>
      </c>
      <c r="T8" s="5">
        <f t="shared" si="8"/>
        <v>0.30652648038691332</v>
      </c>
      <c r="V8" s="5">
        <f t="shared" si="9"/>
        <v>0.1939196652095887</v>
      </c>
    </row>
    <row r="9" spans="1:22">
      <c r="A9" s="7" t="s">
        <v>23</v>
      </c>
      <c r="B9" s="3" t="s">
        <v>24</v>
      </c>
      <c r="C9" s="3">
        <v>18</v>
      </c>
      <c r="D9" s="3">
        <v>18.042639399819656</v>
      </c>
      <c r="E9" s="3">
        <v>17.758879518894922</v>
      </c>
      <c r="F9" s="3">
        <f t="shared" si="0"/>
        <v>17.900759459357289</v>
      </c>
      <c r="G9">
        <f t="shared" si="1"/>
        <v>17.900759459357289</v>
      </c>
      <c r="H9" s="1">
        <f t="shared" si="2"/>
        <v>0.2091521273766539</v>
      </c>
      <c r="J9" s="2">
        <v>24.028856091571996</v>
      </c>
      <c r="K9" s="2">
        <v>24.217115567155183</v>
      </c>
      <c r="L9" s="2">
        <f t="shared" si="3"/>
        <v>24.122985829363589</v>
      </c>
      <c r="M9" s="2">
        <f t="shared" si="4"/>
        <v>24.122985829363589</v>
      </c>
      <c r="N9" s="5">
        <f t="shared" si="5"/>
        <v>0.16224248830770477</v>
      </c>
      <c r="O9" s="5"/>
      <c r="P9" s="2">
        <v>21.051962354256176</v>
      </c>
      <c r="Q9" s="2">
        <v>21.104328939737069</v>
      </c>
      <c r="R9" s="2">
        <f t="shared" si="6"/>
        <v>21.078145646996624</v>
      </c>
      <c r="S9" s="2">
        <f t="shared" si="7"/>
        <v>21.078145646996624</v>
      </c>
      <c r="T9" s="5">
        <f t="shared" si="8"/>
        <v>0.47168112868604145</v>
      </c>
      <c r="V9" s="5">
        <f t="shared" si="9"/>
        <v>0.25201426753420536</v>
      </c>
    </row>
    <row r="10" spans="1:22">
      <c r="A10" s="20" t="s">
        <v>25</v>
      </c>
      <c r="B10" s="3" t="s">
        <v>24</v>
      </c>
      <c r="C10" s="3">
        <v>3</v>
      </c>
      <c r="D10" s="3">
        <v>17.678884391357407</v>
      </c>
      <c r="E10" s="3">
        <v>17.737031491396074</v>
      </c>
      <c r="F10" s="3">
        <f t="shared" si="0"/>
        <v>17.707957941376741</v>
      </c>
      <c r="G10">
        <f t="shared" si="1"/>
        <v>17.707957941376741</v>
      </c>
      <c r="H10" s="1">
        <f t="shared" si="2"/>
        <v>0.23905692368050052</v>
      </c>
      <c r="J10" s="2">
        <v>23.550312526117139</v>
      </c>
      <c r="K10" s="2">
        <v>23.656521294470181</v>
      </c>
      <c r="L10" s="2">
        <f t="shared" si="3"/>
        <v>23.60341691029366</v>
      </c>
      <c r="M10" s="2">
        <f t="shared" si="4"/>
        <v>23.60341691029366</v>
      </c>
      <c r="N10" s="5">
        <f t="shared" si="5"/>
        <v>0.23257896199371306</v>
      </c>
      <c r="O10" s="5"/>
      <c r="P10" s="2">
        <v>20.53008367100712</v>
      </c>
      <c r="Q10" s="2">
        <v>20.448718391008214</v>
      </c>
      <c r="R10" s="2">
        <f t="shared" si="6"/>
        <v>20.489401031007667</v>
      </c>
      <c r="S10" s="2">
        <f t="shared" si="7"/>
        <v>20.489401031007667</v>
      </c>
      <c r="T10" s="5">
        <f t="shared" si="8"/>
        <v>0.70937893877105651</v>
      </c>
      <c r="V10" s="5">
        <f t="shared" si="9"/>
        <v>0.34039513796815507</v>
      </c>
    </row>
    <row r="11" spans="1:22">
      <c r="A11" s="7" t="s">
        <v>25</v>
      </c>
      <c r="B11" s="3" t="s">
        <v>24</v>
      </c>
      <c r="C11" s="3">
        <v>6</v>
      </c>
      <c r="D11" s="3">
        <v>17.764250678451027</v>
      </c>
      <c r="E11" s="3">
        <v>17.771280474457068</v>
      </c>
      <c r="F11" s="3">
        <f t="shared" si="0"/>
        <v>17.767765576454046</v>
      </c>
      <c r="G11">
        <f t="shared" si="1"/>
        <v>17.767765576454046</v>
      </c>
      <c r="H11" s="1">
        <f t="shared" si="2"/>
        <v>0.2293493081197332</v>
      </c>
      <c r="J11" s="2">
        <v>23.889968575620557</v>
      </c>
      <c r="K11" s="2">
        <v>23.321943148672297</v>
      </c>
      <c r="L11" s="2">
        <f t="shared" si="3"/>
        <v>23.605955862146427</v>
      </c>
      <c r="M11" s="2">
        <f t="shared" si="4"/>
        <v>23.605955862146427</v>
      </c>
      <c r="N11" s="5">
        <f t="shared" si="5"/>
        <v>0.23217001383237015</v>
      </c>
      <c r="O11" s="5"/>
      <c r="P11" s="2">
        <v>20.872150484735471</v>
      </c>
      <c r="Q11" s="2">
        <v>20.927994655267611</v>
      </c>
      <c r="R11" s="2">
        <f t="shared" si="6"/>
        <v>20.900072570001541</v>
      </c>
      <c r="S11" s="2">
        <f t="shared" si="7"/>
        <v>20.900072570001541</v>
      </c>
      <c r="T11" s="5">
        <f t="shared" si="8"/>
        <v>0.53364671291671772</v>
      </c>
      <c r="V11" s="5">
        <f t="shared" si="9"/>
        <v>0.30515404658159762</v>
      </c>
    </row>
    <row r="12" spans="1:22">
      <c r="A12" s="20" t="s">
        <v>25</v>
      </c>
      <c r="B12" s="3" t="s">
        <v>24</v>
      </c>
      <c r="C12" s="3">
        <v>9</v>
      </c>
      <c r="D12" s="3">
        <v>17.650082905957007</v>
      </c>
      <c r="E12" s="3">
        <v>17.503566885743997</v>
      </c>
      <c r="F12" s="3">
        <f t="shared" si="0"/>
        <v>17.5768248958505</v>
      </c>
      <c r="G12">
        <f t="shared" si="1"/>
        <v>17.5768248958505</v>
      </c>
      <c r="H12" s="1">
        <f t="shared" si="2"/>
        <v>0.2618040174243022</v>
      </c>
      <c r="J12" s="2">
        <v>23.457762311765684</v>
      </c>
      <c r="K12" s="2">
        <v>23.654780110696855</v>
      </c>
      <c r="L12" s="2">
        <f t="shared" si="3"/>
        <v>23.55627121123127</v>
      </c>
      <c r="M12" s="2">
        <f t="shared" si="4"/>
        <v>23.55627121123127</v>
      </c>
      <c r="N12" s="5">
        <f t="shared" si="5"/>
        <v>0.24030493929365834</v>
      </c>
      <c r="O12" s="5"/>
      <c r="P12" s="2">
        <v>20.715587944029725</v>
      </c>
      <c r="Q12" s="2">
        <v>20.934518031432042</v>
      </c>
      <c r="R12" s="2">
        <f t="shared" si="6"/>
        <v>20.825052987730885</v>
      </c>
      <c r="S12" s="2">
        <f t="shared" si="7"/>
        <v>20.825052987730885</v>
      </c>
      <c r="T12" s="5">
        <f t="shared" si="8"/>
        <v>0.56213028431684497</v>
      </c>
      <c r="V12" s="5">
        <f t="shared" si="9"/>
        <v>0.32824037170287573</v>
      </c>
    </row>
    <row r="13" spans="1:22">
      <c r="A13" s="7" t="s">
        <v>25</v>
      </c>
      <c r="B13" s="3" t="s">
        <v>24</v>
      </c>
      <c r="C13" s="3">
        <v>12</v>
      </c>
      <c r="D13" s="3">
        <v>17.654594410679803</v>
      </c>
      <c r="E13" s="3">
        <v>17.687435450608163</v>
      </c>
      <c r="F13" s="3">
        <f t="shared" si="0"/>
        <v>17.671014930643985</v>
      </c>
      <c r="G13">
        <f t="shared" si="1"/>
        <v>17.671014930643985</v>
      </c>
      <c r="H13" s="1">
        <f t="shared" si="2"/>
        <v>0.24525749084725026</v>
      </c>
      <c r="J13" s="2">
        <v>23.620079485257481</v>
      </c>
      <c r="K13" s="2">
        <v>23.302045760701084</v>
      </c>
      <c r="L13" s="2">
        <f t="shared" si="3"/>
        <v>23.461062622979284</v>
      </c>
      <c r="M13" s="2">
        <f t="shared" si="4"/>
        <v>23.461062622979284</v>
      </c>
      <c r="N13" s="5">
        <f t="shared" si="5"/>
        <v>0.25669850443496622</v>
      </c>
      <c r="O13" s="5"/>
      <c r="P13" s="2">
        <v>20.902743796093773</v>
      </c>
      <c r="Q13" s="2">
        <v>20.450237708764362</v>
      </c>
      <c r="R13" s="2">
        <f t="shared" si="6"/>
        <v>20.676490752429068</v>
      </c>
      <c r="S13" s="2">
        <f t="shared" si="7"/>
        <v>20.676490752429068</v>
      </c>
      <c r="T13" s="5">
        <f t="shared" si="8"/>
        <v>0.62310132137329244</v>
      </c>
      <c r="V13" s="5">
        <f t="shared" si="9"/>
        <v>0.33978283100997858</v>
      </c>
    </row>
    <row r="14" spans="1:22">
      <c r="A14" s="20" t="s">
        <v>25</v>
      </c>
      <c r="B14" s="3" t="s">
        <v>24</v>
      </c>
      <c r="C14" s="3">
        <v>15</v>
      </c>
      <c r="D14" s="3">
        <v>17.6691166391807</v>
      </c>
      <c r="E14" s="3">
        <v>17.715598572885568</v>
      </c>
      <c r="F14" s="3">
        <f t="shared" si="0"/>
        <v>17.692357606033134</v>
      </c>
      <c r="G14">
        <f t="shared" si="1"/>
        <v>17.692357606033134</v>
      </c>
      <c r="H14" s="1">
        <f t="shared" si="2"/>
        <v>0.24165595146235302</v>
      </c>
      <c r="J14" s="2">
        <v>23.707312315733596</v>
      </c>
      <c r="K14" s="2">
        <v>23.84481449319787</v>
      </c>
      <c r="L14" s="2">
        <f t="shared" si="3"/>
        <v>23.776063404465731</v>
      </c>
      <c r="M14" s="2">
        <f t="shared" si="4"/>
        <v>23.776063404465731</v>
      </c>
      <c r="N14" s="5">
        <f t="shared" si="5"/>
        <v>0.20634723533707416</v>
      </c>
      <c r="O14" s="5"/>
      <c r="P14" s="2">
        <v>20.816983805974886</v>
      </c>
      <c r="Q14" s="2">
        <v>20.882596079462719</v>
      </c>
      <c r="R14" s="2">
        <f t="shared" si="6"/>
        <v>20.8497899427188</v>
      </c>
      <c r="S14" s="2">
        <f t="shared" si="7"/>
        <v>20.8497899427188</v>
      </c>
      <c r="T14" s="5">
        <f t="shared" si="8"/>
        <v>0.55257396351604038</v>
      </c>
      <c r="V14" s="5">
        <f t="shared" si="9"/>
        <v>0.30203841961499495</v>
      </c>
    </row>
    <row r="15" spans="1:22">
      <c r="A15" s="7" t="s">
        <v>25</v>
      </c>
      <c r="B15" s="3" t="s">
        <v>24</v>
      </c>
      <c r="C15" s="3">
        <v>18</v>
      </c>
      <c r="D15" s="3">
        <v>16.72126742746909</v>
      </c>
      <c r="E15" s="3">
        <v>16.804676277826914</v>
      </c>
      <c r="F15" s="3">
        <f t="shared" si="0"/>
        <v>16.762971852648</v>
      </c>
      <c r="G15">
        <f t="shared" si="1"/>
        <v>16.762971852648</v>
      </c>
      <c r="H15" s="1">
        <f t="shared" si="2"/>
        <v>0.46022529486899605</v>
      </c>
      <c r="J15" s="2">
        <v>23.4011136048126</v>
      </c>
      <c r="K15" s="2">
        <v>23.053461048447808</v>
      </c>
      <c r="L15" s="2">
        <f t="shared" si="3"/>
        <v>23.227287326630204</v>
      </c>
      <c r="M15" s="2">
        <f t="shared" si="4"/>
        <v>23.227287326630204</v>
      </c>
      <c r="N15" s="5">
        <f t="shared" si="5"/>
        <v>0.30185384681494865</v>
      </c>
      <c r="O15" s="5"/>
      <c r="P15" s="2">
        <v>21.060418082141894</v>
      </c>
      <c r="Q15" s="2">
        <v>21.00425254406521</v>
      </c>
      <c r="R15" s="2">
        <f t="shared" si="6"/>
        <v>21.032335313103552</v>
      </c>
      <c r="S15" s="2">
        <f t="shared" si="7"/>
        <v>21.032335313103552</v>
      </c>
      <c r="T15" s="5">
        <f t="shared" si="8"/>
        <v>0.48689889135634601</v>
      </c>
      <c r="V15" s="5">
        <f t="shared" si="9"/>
        <v>0.40744468950402307</v>
      </c>
    </row>
    <row r="16" spans="1:22">
      <c r="A16" s="20" t="s">
        <v>26</v>
      </c>
      <c r="B16" s="3" t="s">
        <v>51</v>
      </c>
      <c r="C16" s="3">
        <v>3</v>
      </c>
      <c r="D16" s="3">
        <v>17.842103556750189</v>
      </c>
      <c r="E16" s="3">
        <v>17.955290219020778</v>
      </c>
      <c r="F16" s="3">
        <f t="shared" si="0"/>
        <v>17.898696887885485</v>
      </c>
      <c r="G16">
        <f t="shared" si="1"/>
        <v>17.898696887885485</v>
      </c>
      <c r="H16" s="1">
        <f t="shared" si="2"/>
        <v>0.20945135882789995</v>
      </c>
      <c r="J16" s="2">
        <v>23.819561265057679</v>
      </c>
      <c r="K16" s="2">
        <v>23.862516566552728</v>
      </c>
      <c r="L16" s="2">
        <f t="shared" si="3"/>
        <v>23.841038915805203</v>
      </c>
      <c r="M16" s="2">
        <f t="shared" si="4"/>
        <v>23.841038915805203</v>
      </c>
      <c r="N16" s="5">
        <f t="shared" si="5"/>
        <v>0.1972600217306073</v>
      </c>
      <c r="O16" s="5"/>
      <c r="P16" s="2">
        <v>21.581571363361839</v>
      </c>
      <c r="Q16" s="2">
        <v>21.078304590717202</v>
      </c>
      <c r="R16" s="2">
        <f t="shared" si="6"/>
        <v>21.329937977039521</v>
      </c>
      <c r="S16" s="2">
        <f t="shared" si="7"/>
        <v>21.329937977039521</v>
      </c>
      <c r="T16" s="5">
        <f t="shared" si="8"/>
        <v>0.39614251735068767</v>
      </c>
      <c r="V16" s="5">
        <f t="shared" si="9"/>
        <v>0.25389719639557401</v>
      </c>
    </row>
    <row r="17" spans="1:22">
      <c r="A17" s="7" t="s">
        <v>26</v>
      </c>
      <c r="B17" s="3" t="s">
        <v>51</v>
      </c>
      <c r="C17" s="3">
        <v>6</v>
      </c>
      <c r="D17" s="3">
        <v>17.526908568499003</v>
      </c>
      <c r="E17" s="3">
        <v>17.516600402428992</v>
      </c>
      <c r="F17" s="3">
        <f t="shared" si="0"/>
        <v>17.521754485463997</v>
      </c>
      <c r="G17">
        <f t="shared" si="1"/>
        <v>17.521754485463997</v>
      </c>
      <c r="H17" s="1">
        <f t="shared" si="2"/>
        <v>0.27199076090126295</v>
      </c>
      <c r="J17" s="2">
        <v>23.188917162484504</v>
      </c>
      <c r="K17" s="2">
        <v>23.211624195628122</v>
      </c>
      <c r="L17" s="2">
        <f t="shared" si="3"/>
        <v>23.200270679056313</v>
      </c>
      <c r="M17" s="2">
        <f t="shared" si="4"/>
        <v>23.200270679056313</v>
      </c>
      <c r="N17" s="5">
        <f t="shared" si="5"/>
        <v>0.30755977616375146</v>
      </c>
      <c r="O17" s="5"/>
      <c r="P17" s="2">
        <v>20.801194482261867</v>
      </c>
      <c r="Q17" s="2">
        <v>20.99220307508152</v>
      </c>
      <c r="R17" s="2">
        <f t="shared" si="6"/>
        <v>20.896698778671691</v>
      </c>
      <c r="S17" s="2">
        <f t="shared" si="7"/>
        <v>20.896698778671691</v>
      </c>
      <c r="T17" s="5">
        <f t="shared" si="8"/>
        <v>0.5348961241971113</v>
      </c>
      <c r="V17" s="5">
        <f t="shared" si="9"/>
        <v>0.3550185504258298</v>
      </c>
    </row>
    <row r="18" spans="1:22">
      <c r="A18" s="20" t="s">
        <v>26</v>
      </c>
      <c r="B18" s="3" t="s">
        <v>51</v>
      </c>
      <c r="C18" s="3">
        <v>9</v>
      </c>
      <c r="D18" s="3">
        <v>17.462704576635225</v>
      </c>
      <c r="E18" s="3">
        <v>17.500255663937363</v>
      </c>
      <c r="F18" s="3">
        <f t="shared" si="0"/>
        <v>17.481480120286292</v>
      </c>
      <c r="G18">
        <f t="shared" si="1"/>
        <v>17.481480120286292</v>
      </c>
      <c r="H18" s="1">
        <f t="shared" si="2"/>
        <v>0.27969064724239318</v>
      </c>
      <c r="J18" s="2">
        <v>22.833216424605439</v>
      </c>
      <c r="K18" s="2">
        <v>22.856176715347139</v>
      </c>
      <c r="L18" s="2">
        <f t="shared" si="3"/>
        <v>22.844696569976289</v>
      </c>
      <c r="M18" s="2">
        <f t="shared" si="4"/>
        <v>22.844696569976289</v>
      </c>
      <c r="N18" s="5">
        <f t="shared" si="5"/>
        <v>0.39352108654359458</v>
      </c>
      <c r="O18" s="5"/>
      <c r="P18" s="2">
        <v>21.114233153618315</v>
      </c>
      <c r="Q18" s="2">
        <v>21.010600043926537</v>
      </c>
      <c r="R18" s="2">
        <f t="shared" si="6"/>
        <v>21.062416598772426</v>
      </c>
      <c r="S18" s="2">
        <f t="shared" si="7"/>
        <v>21.062416598772426</v>
      </c>
      <c r="T18" s="5">
        <f t="shared" si="8"/>
        <v>0.476851789082052</v>
      </c>
      <c r="V18" s="5">
        <f t="shared" si="9"/>
        <v>0.37440627858733072</v>
      </c>
    </row>
    <row r="19" spans="1:22">
      <c r="A19" s="7" t="s">
        <v>26</v>
      </c>
      <c r="B19" s="3" t="s">
        <v>51</v>
      </c>
      <c r="C19" s="3">
        <v>12</v>
      </c>
      <c r="D19" s="3">
        <v>18.009519041891764</v>
      </c>
      <c r="E19" s="3">
        <v>17.948710309634546</v>
      </c>
      <c r="F19" s="3">
        <f t="shared" si="0"/>
        <v>17.979114675763157</v>
      </c>
      <c r="G19">
        <f t="shared" si="1"/>
        <v>17.979114675763157</v>
      </c>
      <c r="H19" s="1">
        <f t="shared" si="2"/>
        <v>0.19809568509887926</v>
      </c>
      <c r="J19" s="2">
        <v>23.971857880526851</v>
      </c>
      <c r="K19" s="2">
        <v>24.055909284030989</v>
      </c>
      <c r="L19" s="2">
        <f t="shared" si="3"/>
        <v>24.013883582278922</v>
      </c>
      <c r="M19" s="2">
        <f t="shared" si="4"/>
        <v>24.013883582278922</v>
      </c>
      <c r="N19" s="5">
        <f t="shared" si="5"/>
        <v>0.17498775017037141</v>
      </c>
      <c r="O19" s="5"/>
      <c r="P19" s="2">
        <v>21.225551568957897</v>
      </c>
      <c r="Q19" s="2">
        <v>21.263863876063631</v>
      </c>
      <c r="R19" s="2">
        <f t="shared" si="6"/>
        <v>21.244707722510764</v>
      </c>
      <c r="S19" s="2">
        <f t="shared" si="7"/>
        <v>21.244707722510764</v>
      </c>
      <c r="T19" s="5">
        <f t="shared" si="8"/>
        <v>0.42025057874549482</v>
      </c>
      <c r="V19" s="5">
        <f t="shared" si="9"/>
        <v>0.2442288668695913</v>
      </c>
    </row>
    <row r="20" spans="1:22">
      <c r="A20" s="20" t="s">
        <v>26</v>
      </c>
      <c r="B20" s="3" t="s">
        <v>51</v>
      </c>
      <c r="C20" s="3">
        <v>15</v>
      </c>
      <c r="D20" s="3">
        <v>17.442557512038633</v>
      </c>
      <c r="E20" s="3">
        <v>17.374823362659569</v>
      </c>
      <c r="F20" s="3">
        <f t="shared" si="0"/>
        <v>17.408690437349101</v>
      </c>
      <c r="G20">
        <f t="shared" si="1"/>
        <v>17.408690437349101</v>
      </c>
      <c r="H20" s="1">
        <f t="shared" si="2"/>
        <v>0.29416420287774914</v>
      </c>
      <c r="J20" s="2">
        <v>23.958751320794455</v>
      </c>
      <c r="K20" s="2">
        <v>23.834776426834733</v>
      </c>
      <c r="L20" s="2">
        <f t="shared" si="3"/>
        <v>23.896763873814592</v>
      </c>
      <c r="M20" s="2">
        <f t="shared" si="4"/>
        <v>23.896763873814592</v>
      </c>
      <c r="N20" s="5">
        <f t="shared" si="5"/>
        <v>0.18978600883574695</v>
      </c>
      <c r="O20" s="5"/>
      <c r="P20" s="2">
        <v>21.46318839664773</v>
      </c>
      <c r="Q20" s="2">
        <v>21.810540064365867</v>
      </c>
      <c r="R20" s="2">
        <f t="shared" si="6"/>
        <v>21.636864230506799</v>
      </c>
      <c r="S20" s="2">
        <f t="shared" si="7"/>
        <v>21.636864230506799</v>
      </c>
      <c r="T20" s="5">
        <f t="shared" si="8"/>
        <v>0.32022663246658006</v>
      </c>
      <c r="V20" s="5">
        <f t="shared" si="9"/>
        <v>0.26147920406647857</v>
      </c>
    </row>
    <row r="21" spans="1:22">
      <c r="A21" s="7" t="s">
        <v>26</v>
      </c>
      <c r="B21" s="3" t="s">
        <v>51</v>
      </c>
      <c r="C21" s="3">
        <v>18</v>
      </c>
      <c r="D21" s="3">
        <v>17.868333794925178</v>
      </c>
      <c r="E21" s="3">
        <v>17.842642857663389</v>
      </c>
      <c r="F21" s="3">
        <f t="shared" si="0"/>
        <v>17.855488326294285</v>
      </c>
      <c r="G21">
        <f t="shared" si="1"/>
        <v>17.855488326294285</v>
      </c>
      <c r="H21" s="1">
        <f t="shared" si="2"/>
        <v>0.21581928794188585</v>
      </c>
      <c r="J21" s="2">
        <v>23.671717287185093</v>
      </c>
      <c r="K21" s="2">
        <v>23.607857662694464</v>
      </c>
      <c r="L21" s="2">
        <f t="shared" si="3"/>
        <v>23.63978747493978</v>
      </c>
      <c r="M21" s="2">
        <f t="shared" si="4"/>
        <v>23.63978747493978</v>
      </c>
      <c r="N21" s="5">
        <f t="shared" si="5"/>
        <v>0.22678890128149998</v>
      </c>
      <c r="O21" s="5"/>
      <c r="P21" s="2">
        <v>21.998129186541995</v>
      </c>
      <c r="Q21" s="2">
        <v>22.077654365444715</v>
      </c>
      <c r="R21" s="2">
        <f t="shared" si="6"/>
        <v>22.037891775993355</v>
      </c>
      <c r="S21" s="2">
        <f t="shared" si="7"/>
        <v>22.037891775993355</v>
      </c>
      <c r="T21" s="5">
        <f t="shared" si="8"/>
        <v>0.24251361644672545</v>
      </c>
      <c r="V21" s="5">
        <f t="shared" si="9"/>
        <v>0.22811266243707665</v>
      </c>
    </row>
    <row r="22" spans="1:22">
      <c r="A22" s="20" t="s">
        <v>28</v>
      </c>
      <c r="B22" s="3" t="s">
        <v>24</v>
      </c>
      <c r="C22" s="3">
        <v>3</v>
      </c>
      <c r="D22" s="3">
        <v>16.781304387305685</v>
      </c>
      <c r="E22" s="3">
        <v>17.411019576522605</v>
      </c>
      <c r="F22" s="3">
        <f t="shared" si="0"/>
        <v>17.096161981914143</v>
      </c>
      <c r="G22">
        <f t="shared" si="1"/>
        <v>17.096161981914143</v>
      </c>
      <c r="H22" s="1">
        <f t="shared" si="2"/>
        <v>0.36531731875242318</v>
      </c>
      <c r="J22" s="2">
        <v>23.530524328725306</v>
      </c>
      <c r="K22" s="2">
        <v>23.755676016191931</v>
      </c>
      <c r="L22" s="2">
        <f t="shared" si="3"/>
        <v>23.643100172458617</v>
      </c>
      <c r="M22" s="2">
        <f t="shared" si="4"/>
        <v>23.643100172458617</v>
      </c>
      <c r="N22" s="5">
        <f t="shared" si="5"/>
        <v>0.22626874897905844</v>
      </c>
      <c r="O22" s="5"/>
      <c r="P22" s="2">
        <v>20.742613671887224</v>
      </c>
      <c r="Q22" s="2">
        <v>20.20594193018103</v>
      </c>
      <c r="R22" s="2">
        <f t="shared" si="6"/>
        <v>20.474277801034127</v>
      </c>
      <c r="S22" s="2">
        <f t="shared" si="7"/>
        <v>20.474277801034127</v>
      </c>
      <c r="T22" s="5">
        <f t="shared" si="8"/>
        <v>0.71685420335676864</v>
      </c>
      <c r="V22" s="5">
        <f t="shared" si="9"/>
        <v>0.38985989165529455</v>
      </c>
    </row>
    <row r="23" spans="1:22">
      <c r="A23" s="7" t="s">
        <v>28</v>
      </c>
      <c r="B23" s="3" t="s">
        <v>24</v>
      </c>
      <c r="C23" s="3">
        <v>6</v>
      </c>
      <c r="D23" s="3">
        <v>17.628618893255943</v>
      </c>
      <c r="E23" s="3">
        <v>17.643719632121822</v>
      </c>
      <c r="F23" s="3">
        <f t="shared" si="0"/>
        <v>17.636169262688881</v>
      </c>
      <c r="G23">
        <f t="shared" si="1"/>
        <v>17.636169262688881</v>
      </c>
      <c r="H23" s="1">
        <f t="shared" si="2"/>
        <v>0.25125335642675295</v>
      </c>
      <c r="J23" s="2">
        <v>23.665757240590448</v>
      </c>
      <c r="K23" s="2">
        <v>23.63080810720005</v>
      </c>
      <c r="L23" s="2">
        <f t="shared" si="3"/>
        <v>23.648282673895249</v>
      </c>
      <c r="M23" s="2">
        <f t="shared" si="4"/>
        <v>23.648282673895249</v>
      </c>
      <c r="N23" s="5">
        <f t="shared" si="5"/>
        <v>0.22545739633236953</v>
      </c>
      <c r="O23" s="5"/>
      <c r="P23" s="2">
        <v>20.910602387218439</v>
      </c>
      <c r="Q23" s="2">
        <v>20.913399405717797</v>
      </c>
      <c r="R23" s="2">
        <f t="shared" si="6"/>
        <v>20.912000896468118</v>
      </c>
      <c r="S23" s="2">
        <f t="shared" si="7"/>
        <v>20.912000896468118</v>
      </c>
      <c r="T23" s="5">
        <f t="shared" si="8"/>
        <v>0.52925266628514744</v>
      </c>
      <c r="V23" s="5">
        <f t="shared" si="9"/>
        <v>0.3106560419764211</v>
      </c>
    </row>
    <row r="24" spans="1:22">
      <c r="A24" s="20" t="s">
        <v>28</v>
      </c>
      <c r="B24" s="3" t="s">
        <v>24</v>
      </c>
      <c r="C24" s="3">
        <v>9</v>
      </c>
      <c r="D24" s="3">
        <v>17.153756103804483</v>
      </c>
      <c r="E24" s="3">
        <v>16.89507816921844</v>
      </c>
      <c r="F24" s="3">
        <f t="shared" si="0"/>
        <v>17.02441713651146</v>
      </c>
      <c r="G24">
        <f t="shared" si="1"/>
        <v>17.02441713651146</v>
      </c>
      <c r="H24" s="1">
        <f t="shared" si="2"/>
        <v>0.38394375851398893</v>
      </c>
      <c r="J24" s="2">
        <v>23.720559468543435</v>
      </c>
      <c r="K24" s="2">
        <v>23.667858439394383</v>
      </c>
      <c r="L24" s="2">
        <f t="shared" si="3"/>
        <v>23.694208953968911</v>
      </c>
      <c r="M24" s="2">
        <f t="shared" si="4"/>
        <v>23.694208953968911</v>
      </c>
      <c r="N24" s="5">
        <f t="shared" si="5"/>
        <v>0.21839329432442731</v>
      </c>
      <c r="O24" s="5"/>
      <c r="P24" s="2">
        <v>21.069520772846793</v>
      </c>
      <c r="Q24" s="2">
        <v>21.1513869302321</v>
      </c>
      <c r="R24" s="2">
        <f t="shared" si="6"/>
        <v>21.110453851539447</v>
      </c>
      <c r="S24" s="2">
        <f t="shared" si="7"/>
        <v>21.110453851539447</v>
      </c>
      <c r="T24" s="5">
        <f t="shared" si="8"/>
        <v>0.46123553829652153</v>
      </c>
      <c r="V24" s="5">
        <f t="shared" si="9"/>
        <v>0.33817634391748741</v>
      </c>
    </row>
    <row r="25" spans="1:22">
      <c r="A25" s="7" t="s">
        <v>28</v>
      </c>
      <c r="B25" s="3" t="s">
        <v>24</v>
      </c>
      <c r="C25" s="3">
        <v>15</v>
      </c>
      <c r="D25" s="3">
        <v>18.768983034550796</v>
      </c>
      <c r="E25" s="3">
        <v>18.640233095972484</v>
      </c>
      <c r="F25" s="3">
        <f t="shared" si="0"/>
        <v>18.704608065261638</v>
      </c>
      <c r="G25">
        <f t="shared" si="1"/>
        <v>18.704608065261638</v>
      </c>
      <c r="H25" s="1">
        <f t="shared" si="2"/>
        <v>0.11980632427846294</v>
      </c>
      <c r="J25" s="2">
        <v>24.705516090695653</v>
      </c>
      <c r="K25" s="2">
        <v>24.635093739729214</v>
      </c>
      <c r="L25" s="2">
        <f t="shared" si="3"/>
        <v>24.670304915212434</v>
      </c>
      <c r="M25" s="2">
        <f t="shared" si="4"/>
        <v>24.670304915212434</v>
      </c>
      <c r="N25" s="5">
        <f t="shared" si="5"/>
        <v>0.11102100040603138</v>
      </c>
      <c r="O25" s="5"/>
      <c r="P25" s="2">
        <v>22.341352632877818</v>
      </c>
      <c r="Q25" s="2">
        <v>22.450855868575946</v>
      </c>
      <c r="R25" s="2">
        <f t="shared" si="6"/>
        <v>22.396104250726882</v>
      </c>
      <c r="S25" s="2">
        <f t="shared" si="7"/>
        <v>22.396104250726882</v>
      </c>
      <c r="T25" s="5">
        <f t="shared" si="8"/>
        <v>0.18919228752821937</v>
      </c>
      <c r="V25" s="5">
        <f t="shared" si="9"/>
        <v>0.13601791173763361</v>
      </c>
    </row>
    <row r="26" spans="1:22">
      <c r="A26" s="20" t="s">
        <v>28</v>
      </c>
      <c r="B26" s="3" t="s">
        <v>24</v>
      </c>
      <c r="C26" s="3">
        <v>18</v>
      </c>
      <c r="D26" s="3">
        <v>17.755358551719972</v>
      </c>
      <c r="E26" s="3">
        <v>17.805014178152838</v>
      </c>
      <c r="F26" s="3">
        <f t="shared" si="0"/>
        <v>17.780186364936405</v>
      </c>
      <c r="G26">
        <f t="shared" si="1"/>
        <v>17.780186364936405</v>
      </c>
      <c r="H26" s="1">
        <f t="shared" si="2"/>
        <v>0.22738321588542607</v>
      </c>
      <c r="J26" s="2">
        <v>23.805858763087308</v>
      </c>
      <c r="K26" s="2">
        <v>24.004916494782691</v>
      </c>
      <c r="L26" s="2">
        <f t="shared" si="3"/>
        <v>23.905387628934999</v>
      </c>
      <c r="M26" s="2">
        <f t="shared" si="4"/>
        <v>23.905387628934999</v>
      </c>
      <c r="N26" s="5">
        <f t="shared" si="5"/>
        <v>0.18865494084578013</v>
      </c>
      <c r="O26" s="5"/>
      <c r="P26" s="2">
        <v>21.991758921672069</v>
      </c>
      <c r="Q26" s="2">
        <v>22.144841967612265</v>
      </c>
      <c r="R26" s="2">
        <f t="shared" si="6"/>
        <v>22.068300444642169</v>
      </c>
      <c r="S26" s="2">
        <f t="shared" si="7"/>
        <v>22.068300444642169</v>
      </c>
      <c r="T26" s="5">
        <f t="shared" si="8"/>
        <v>0.23745548543458675</v>
      </c>
      <c r="V26" s="5">
        <f t="shared" si="9"/>
        <v>0.21677187375126408</v>
      </c>
    </row>
    <row r="27" spans="1:22">
      <c r="A27" s="20" t="s">
        <v>27</v>
      </c>
      <c r="B27" s="3" t="s">
        <v>51</v>
      </c>
      <c r="C27" s="3">
        <v>3</v>
      </c>
      <c r="D27" s="3">
        <v>17.675707233372911</v>
      </c>
      <c r="E27" s="3">
        <v>17.471568820851349</v>
      </c>
      <c r="F27" s="3">
        <f t="shared" si="0"/>
        <v>17.573638027112132</v>
      </c>
      <c r="G27">
        <f t="shared" si="1"/>
        <v>17.573638027112132</v>
      </c>
      <c r="H27" s="1">
        <f t="shared" si="2"/>
        <v>0.26238297361676938</v>
      </c>
      <c r="J27" s="2">
        <v>23.348997273903596</v>
      </c>
      <c r="K27" s="2">
        <v>23.430437269323875</v>
      </c>
      <c r="L27" s="2">
        <f t="shared" si="3"/>
        <v>23.389717271613733</v>
      </c>
      <c r="M27" s="2">
        <f t="shared" si="4"/>
        <v>23.389717271613733</v>
      </c>
      <c r="N27" s="5">
        <f t="shared" si="5"/>
        <v>0.26971209921280742</v>
      </c>
      <c r="O27" s="5"/>
      <c r="P27" s="2">
        <v>20.764780456909254</v>
      </c>
      <c r="Q27" s="2">
        <v>20.76664817731411</v>
      </c>
      <c r="R27" s="2">
        <f t="shared" si="6"/>
        <v>20.76571431711168</v>
      </c>
      <c r="S27" s="2">
        <f t="shared" si="7"/>
        <v>20.76571431711168</v>
      </c>
      <c r="T27" s="5">
        <f t="shared" si="8"/>
        <v>0.5857330137919764</v>
      </c>
      <c r="V27" s="5">
        <f t="shared" si="9"/>
        <v>0.34608166695566883</v>
      </c>
    </row>
    <row r="28" spans="1:22">
      <c r="A28" s="19" t="s">
        <v>27</v>
      </c>
      <c r="B28" s="3" t="s">
        <v>51</v>
      </c>
      <c r="C28" s="3">
        <v>6</v>
      </c>
      <c r="D28" s="3">
        <v>17.521256882491102</v>
      </c>
      <c r="E28" s="3">
        <v>17.508979038974498</v>
      </c>
      <c r="F28" s="3">
        <f t="shared" si="0"/>
        <v>17.515117960732802</v>
      </c>
      <c r="G28">
        <f t="shared" si="1"/>
        <v>17.515117960732802</v>
      </c>
      <c r="H28" s="1">
        <f t="shared" si="2"/>
        <v>0.27324482463767391</v>
      </c>
      <c r="J28" s="2">
        <v>23.367233595390569</v>
      </c>
      <c r="K28" s="2">
        <v>23.310110925999609</v>
      </c>
      <c r="L28" s="2">
        <f t="shared" si="3"/>
        <v>23.338672260695091</v>
      </c>
      <c r="M28" s="2">
        <f t="shared" si="4"/>
        <v>23.338672260695091</v>
      </c>
      <c r="N28" s="5">
        <f t="shared" si="5"/>
        <v>0.27942580363118041</v>
      </c>
      <c r="O28" s="5"/>
      <c r="P28" s="2">
        <v>20.952672554834635</v>
      </c>
      <c r="Q28" s="2">
        <v>20.934841873563819</v>
      </c>
      <c r="R28" s="2">
        <f t="shared" si="6"/>
        <v>20.943757214199227</v>
      </c>
      <c r="S28" s="2">
        <f t="shared" si="7"/>
        <v>20.943757214199227</v>
      </c>
      <c r="T28" s="5">
        <f t="shared" si="8"/>
        <v>0.51773014232914527</v>
      </c>
      <c r="V28" s="5">
        <f t="shared" si="9"/>
        <v>0.34064914352001802</v>
      </c>
    </row>
    <row r="29" spans="1:22">
      <c r="A29" s="19" t="s">
        <v>27</v>
      </c>
      <c r="B29" s="3" t="s">
        <v>51</v>
      </c>
      <c r="C29" s="3">
        <v>9</v>
      </c>
      <c r="D29" s="3">
        <v>17.869443937012424</v>
      </c>
      <c r="E29" s="3">
        <v>17.626043276184195</v>
      </c>
      <c r="F29" s="3">
        <f t="shared" si="0"/>
        <v>17.747743606598309</v>
      </c>
      <c r="G29">
        <f t="shared" si="1"/>
        <v>17.747743606598309</v>
      </c>
      <c r="H29" s="1">
        <f t="shared" si="2"/>
        <v>0.23255444654333154</v>
      </c>
      <c r="J29" s="2">
        <v>24.257909321196895</v>
      </c>
      <c r="K29" s="2">
        <v>24.242244342204188</v>
      </c>
      <c r="L29" s="2">
        <f t="shared" si="3"/>
        <v>24.25007683170054</v>
      </c>
      <c r="M29" s="2">
        <f t="shared" si="4"/>
        <v>24.25007683170054</v>
      </c>
      <c r="N29" s="5">
        <f t="shared" si="5"/>
        <v>0.14856154064927288</v>
      </c>
      <c r="O29" s="5"/>
      <c r="P29" s="2">
        <v>22.737434864100081</v>
      </c>
      <c r="Q29" s="2">
        <v>22.578206343250105</v>
      </c>
      <c r="R29" s="2">
        <f t="shared" si="6"/>
        <v>22.657820603675091</v>
      </c>
      <c r="S29" s="2">
        <f t="shared" si="7"/>
        <v>22.657820603675091</v>
      </c>
      <c r="T29" s="5">
        <f t="shared" si="8"/>
        <v>0.15780434455097939</v>
      </c>
      <c r="V29" s="5">
        <f t="shared" si="9"/>
        <v>0.17600162030822428</v>
      </c>
    </row>
    <row r="30" spans="1:22">
      <c r="A30" s="20" t="s">
        <v>30</v>
      </c>
      <c r="B30" s="3" t="s">
        <v>51</v>
      </c>
      <c r="C30" s="3">
        <v>3</v>
      </c>
      <c r="D30" s="3">
        <v>17.323608706339844</v>
      </c>
      <c r="E30" s="3">
        <v>17.712749262049371</v>
      </c>
      <c r="F30" s="3">
        <f t="shared" si="0"/>
        <v>17.518178984194606</v>
      </c>
      <c r="G30">
        <f t="shared" si="1"/>
        <v>17.518178984194606</v>
      </c>
      <c r="H30" s="1">
        <f t="shared" si="2"/>
        <v>0.27266568483221182</v>
      </c>
      <c r="J30" s="2">
        <v>23.106410969408255</v>
      </c>
      <c r="K30" s="2">
        <v>23.415666063924345</v>
      </c>
      <c r="L30" s="2">
        <f t="shared" si="3"/>
        <v>23.2610385166663</v>
      </c>
      <c r="M30" s="2">
        <f t="shared" si="4"/>
        <v>23.2610385166663</v>
      </c>
      <c r="N30" s="5">
        <f t="shared" si="5"/>
        <v>0.29487407685015216</v>
      </c>
      <c r="O30" s="5"/>
      <c r="P30" s="2">
        <v>20.705005346438881</v>
      </c>
      <c r="Q30" s="2">
        <v>20.65427106712459</v>
      </c>
      <c r="R30" s="2">
        <f t="shared" si="6"/>
        <v>20.679638206781735</v>
      </c>
      <c r="S30" s="2">
        <f t="shared" si="7"/>
        <v>20.679638206781735</v>
      </c>
      <c r="T30" s="5">
        <f t="shared" si="8"/>
        <v>0.62174341470629779</v>
      </c>
      <c r="V30" s="5">
        <f t="shared" si="9"/>
        <v>0.36837721296433279</v>
      </c>
    </row>
    <row r="31" spans="1:22">
      <c r="A31" s="19" t="s">
        <v>30</v>
      </c>
      <c r="B31" s="3" t="s">
        <v>51</v>
      </c>
      <c r="C31" s="3">
        <v>6</v>
      </c>
      <c r="D31" s="3">
        <v>17.640696118155599</v>
      </c>
      <c r="E31" s="3">
        <v>17.635176204513186</v>
      </c>
      <c r="F31" s="3">
        <f t="shared" si="0"/>
        <v>17.637936161334395</v>
      </c>
      <c r="G31">
        <f t="shared" si="1"/>
        <v>17.637936161334395</v>
      </c>
      <c r="H31" s="1">
        <f t="shared" si="2"/>
        <v>0.25094582956714323</v>
      </c>
      <c r="J31" s="2">
        <v>23.767567384938282</v>
      </c>
      <c r="K31" s="2">
        <v>23.764610128970752</v>
      </c>
      <c r="L31" s="2">
        <f t="shared" si="3"/>
        <v>23.766088756954517</v>
      </c>
      <c r="M31" s="2">
        <f t="shared" si="4"/>
        <v>23.766088756954517</v>
      </c>
      <c r="N31" s="5">
        <f t="shared" si="5"/>
        <v>0.20777884253057258</v>
      </c>
      <c r="O31" s="5"/>
      <c r="P31" s="2">
        <v>21.071715426546774</v>
      </c>
      <c r="Q31" s="2">
        <v>21.069736525794568</v>
      </c>
      <c r="R31" s="2">
        <f t="shared" si="6"/>
        <v>21.070725976170671</v>
      </c>
      <c r="S31" s="2">
        <f t="shared" si="7"/>
        <v>21.070725976170671</v>
      </c>
      <c r="T31" s="5">
        <f t="shared" si="8"/>
        <v>0.47411319745409702</v>
      </c>
      <c r="V31" s="5">
        <f t="shared" si="9"/>
        <v>0.29130936727515433</v>
      </c>
    </row>
    <row r="32" spans="1:22">
      <c r="A32" s="20" t="s">
        <v>30</v>
      </c>
      <c r="B32" s="3" t="s">
        <v>51</v>
      </c>
      <c r="C32" s="3">
        <v>9</v>
      </c>
      <c r="D32" s="3">
        <v>17.233597749098095</v>
      </c>
      <c r="E32" s="3">
        <v>17.103059900594801</v>
      </c>
      <c r="F32" s="3">
        <f t="shared" si="0"/>
        <v>17.168328824846448</v>
      </c>
      <c r="G32">
        <f t="shared" si="1"/>
        <v>17.168328824846448</v>
      </c>
      <c r="H32" s="1">
        <f t="shared" si="2"/>
        <v>0.34749285326133139</v>
      </c>
      <c r="J32" s="2">
        <v>23.060383352988566</v>
      </c>
      <c r="K32" s="2">
        <v>23.233853871273745</v>
      </c>
      <c r="L32" s="2">
        <f t="shared" si="3"/>
        <v>23.147118612131155</v>
      </c>
      <c r="M32" s="2">
        <f t="shared" si="4"/>
        <v>23.147118612131155</v>
      </c>
      <c r="N32" s="5">
        <f t="shared" si="5"/>
        <v>0.31910227660437368</v>
      </c>
      <c r="O32" s="5"/>
      <c r="Q32" s="2">
        <v>20.970033329497532</v>
      </c>
      <c r="R32" s="2">
        <f t="shared" si="6"/>
        <v>20.970033329497532</v>
      </c>
      <c r="S32" s="2">
        <f t="shared" si="7"/>
        <v>20.970033329497532</v>
      </c>
      <c r="T32" s="5">
        <f t="shared" si="8"/>
        <v>0.50838596388357671</v>
      </c>
      <c r="V32" s="5">
        <f t="shared" si="9"/>
        <v>0.38343325564630582</v>
      </c>
    </row>
    <row r="33" spans="1:22">
      <c r="A33" s="19" t="s">
        <v>30</v>
      </c>
      <c r="B33" s="3" t="s">
        <v>51</v>
      </c>
      <c r="C33" s="3">
        <v>12</v>
      </c>
      <c r="D33" s="3">
        <v>17.544026997672699</v>
      </c>
      <c r="E33" s="3">
        <v>17.707938077875347</v>
      </c>
      <c r="F33" s="3">
        <f t="shared" si="0"/>
        <v>17.625982537774021</v>
      </c>
      <c r="G33">
        <f t="shared" si="1"/>
        <v>17.625982537774021</v>
      </c>
      <c r="H33" s="1">
        <f t="shared" si="2"/>
        <v>0.25303370921355822</v>
      </c>
      <c r="J33" s="2">
        <v>23.767504061513261</v>
      </c>
      <c r="K33" s="2">
        <v>23.609668764507568</v>
      </c>
      <c r="L33" s="2">
        <f t="shared" si="3"/>
        <v>23.688586413010412</v>
      </c>
      <c r="M33" s="2">
        <f t="shared" si="4"/>
        <v>23.688586413010412</v>
      </c>
      <c r="N33" s="5">
        <f t="shared" si="5"/>
        <v>0.2192460879390252</v>
      </c>
      <c r="O33" s="5"/>
      <c r="P33" s="2">
        <v>21.910907776132028</v>
      </c>
      <c r="Q33" s="2">
        <v>22.001267038937414</v>
      </c>
      <c r="R33" s="2">
        <f t="shared" si="6"/>
        <v>21.956087407534721</v>
      </c>
      <c r="S33" s="2">
        <f t="shared" si="7"/>
        <v>21.956087407534721</v>
      </c>
      <c r="T33" s="5">
        <f t="shared" si="8"/>
        <v>0.25666207244424227</v>
      </c>
      <c r="V33" s="5">
        <f t="shared" si="9"/>
        <v>0.24237657477875749</v>
      </c>
    </row>
    <row r="34" spans="1:22">
      <c r="A34" s="20" t="s">
        <v>30</v>
      </c>
      <c r="B34" s="3" t="s">
        <v>51</v>
      </c>
      <c r="C34" s="3">
        <v>18</v>
      </c>
      <c r="D34" s="3">
        <v>17.509514050242348</v>
      </c>
      <c r="E34" s="3">
        <v>17.452662728358263</v>
      </c>
      <c r="F34" s="3">
        <f t="shared" si="0"/>
        <v>17.481088389300304</v>
      </c>
      <c r="G34">
        <f t="shared" si="1"/>
        <v>17.481088389300304</v>
      </c>
      <c r="H34" s="1">
        <f t="shared" si="2"/>
        <v>0.27976660117998398</v>
      </c>
      <c r="J34" s="2">
        <v>23.613646305555754</v>
      </c>
      <c r="K34" s="2">
        <v>23.598530609309027</v>
      </c>
      <c r="L34" s="2">
        <f t="shared" si="3"/>
        <v>23.606088457432392</v>
      </c>
      <c r="M34" s="2">
        <f t="shared" si="4"/>
        <v>23.606088457432392</v>
      </c>
      <c r="N34" s="5">
        <f t="shared" si="5"/>
        <v>0.23214867652000057</v>
      </c>
      <c r="O34" s="5"/>
      <c r="P34" s="2">
        <v>22.245407793564411</v>
      </c>
      <c r="Q34" s="2">
        <v>22.401862912659105</v>
      </c>
      <c r="R34" s="2">
        <f t="shared" si="6"/>
        <v>22.323635353111758</v>
      </c>
      <c r="S34" s="2">
        <f t="shared" si="7"/>
        <v>22.323635353111758</v>
      </c>
      <c r="T34" s="5">
        <f t="shared" si="8"/>
        <v>0.198938454745508</v>
      </c>
      <c r="V34" s="5">
        <f t="shared" si="9"/>
        <v>0.2346534477657794</v>
      </c>
    </row>
    <row r="35" spans="1:22">
      <c r="A35" s="20" t="s">
        <v>29</v>
      </c>
      <c r="B35" s="3" t="s">
        <v>24</v>
      </c>
      <c r="C35" s="3">
        <v>6</v>
      </c>
      <c r="D35" s="3">
        <v>17.216877315484826</v>
      </c>
      <c r="E35" s="3">
        <v>17.256844778557522</v>
      </c>
      <c r="F35" s="3">
        <f t="shared" si="0"/>
        <v>17.236861047021172</v>
      </c>
      <c r="G35">
        <f t="shared" si="1"/>
        <v>17.236861047021172</v>
      </c>
      <c r="H35" s="1">
        <f t="shared" si="2"/>
        <v>0.33137185773549227</v>
      </c>
      <c r="J35" s="2">
        <v>23.229588371810785</v>
      </c>
      <c r="K35" s="2">
        <v>23.225934691112009</v>
      </c>
      <c r="L35" s="2">
        <f t="shared" si="3"/>
        <v>23.227761531461397</v>
      </c>
      <c r="M35" s="2">
        <f t="shared" si="4"/>
        <v>23.227761531461397</v>
      </c>
      <c r="N35" s="5">
        <f t="shared" si="5"/>
        <v>0.30175464564887206</v>
      </c>
      <c r="O35" s="5"/>
      <c r="P35" s="2">
        <v>20.839216185166691</v>
      </c>
      <c r="Q35" s="2">
        <v>20.697752471611192</v>
      </c>
      <c r="R35" s="2">
        <f t="shared" si="6"/>
        <v>20.768484328388944</v>
      </c>
      <c r="S35" s="2">
        <f t="shared" si="7"/>
        <v>20.768484328388944</v>
      </c>
      <c r="T35" s="5">
        <f t="shared" si="8"/>
        <v>0.58460947042635225</v>
      </c>
      <c r="V35" s="5">
        <f t="shared" si="9"/>
        <v>0.38810134216458514</v>
      </c>
    </row>
    <row r="36" spans="1:22">
      <c r="A36" s="19" t="s">
        <v>29</v>
      </c>
      <c r="B36" s="3" t="s">
        <v>24</v>
      </c>
      <c r="C36" s="3">
        <v>9</v>
      </c>
      <c r="D36" s="3">
        <v>17.729782427290875</v>
      </c>
      <c r="E36" s="3">
        <v>17.881024853867274</v>
      </c>
      <c r="F36" s="3">
        <f t="shared" ref="F36:F67" si="10">AVERAGE(D36:E36)</f>
        <v>17.805403640579073</v>
      </c>
      <c r="G36">
        <f t="shared" ref="G36:G67" si="11">F36</f>
        <v>17.805403640579073</v>
      </c>
      <c r="H36" s="1">
        <f t="shared" ref="H36:H67" si="12">POWER(2,G$124-G36)</f>
        <v>0.22344325435382806</v>
      </c>
      <c r="J36" s="2">
        <v>23.708401578028766</v>
      </c>
      <c r="K36" s="2">
        <v>23.656603710970089</v>
      </c>
      <c r="L36" s="2">
        <f t="shared" ref="L36:L67" si="13">AVERAGE(J36:K36)</f>
        <v>23.682502644499429</v>
      </c>
      <c r="M36" s="2">
        <f t="shared" ref="M36:M67" si="14">L36</f>
        <v>23.682502644499429</v>
      </c>
      <c r="N36" s="5">
        <f t="shared" ref="N36:N67" si="15">POWER(2,M$124-M36)</f>
        <v>0.2201725892001361</v>
      </c>
      <c r="O36" s="5"/>
      <c r="P36" s="2">
        <v>20.933614051027114</v>
      </c>
      <c r="Q36" s="2">
        <v>21.021073557104323</v>
      </c>
      <c r="R36" s="2">
        <f t="shared" ref="R36:R67" si="16">AVERAGE(P36:Q36)</f>
        <v>20.977343804065718</v>
      </c>
      <c r="S36" s="2">
        <f t="shared" ref="S36:S67" si="17">R36</f>
        <v>20.977343804065718</v>
      </c>
      <c r="T36" s="5">
        <f t="shared" ref="T36:T67" si="18">POWER(2,S$124-S36)</f>
        <v>0.50581636868691771</v>
      </c>
      <c r="V36" s="5">
        <f t="shared" ref="V36:V67" si="19">GEOMEAN(H36,N36,T36)</f>
        <v>0.29194953803491802</v>
      </c>
    </row>
    <row r="37" spans="1:22">
      <c r="A37" s="19" t="s">
        <v>29</v>
      </c>
      <c r="B37" s="3" t="s">
        <v>24</v>
      </c>
      <c r="C37" s="3">
        <v>12</v>
      </c>
      <c r="D37" s="3">
        <v>19.62193047799741</v>
      </c>
      <c r="E37" s="3">
        <v>19.005650674243764</v>
      </c>
      <c r="F37" s="3">
        <f t="shared" si="10"/>
        <v>19.313790576120589</v>
      </c>
      <c r="G37">
        <f t="shared" si="11"/>
        <v>19.313790576120589</v>
      </c>
      <c r="H37" s="1">
        <f t="shared" si="12"/>
        <v>7.8541200539742478E-2</v>
      </c>
      <c r="J37" s="2">
        <v>24.827150833092247</v>
      </c>
      <c r="K37" s="2">
        <v>24.666415648611277</v>
      </c>
      <c r="L37" s="2">
        <f t="shared" si="13"/>
        <v>24.746783240851762</v>
      </c>
      <c r="M37" s="2">
        <f t="shared" si="14"/>
        <v>24.746783240851762</v>
      </c>
      <c r="N37" s="5">
        <f t="shared" si="15"/>
        <v>0.10528896738446937</v>
      </c>
      <c r="O37" s="5"/>
      <c r="P37" s="2">
        <v>22.189669049662964</v>
      </c>
      <c r="Q37" s="2">
        <v>22.431377670724768</v>
      </c>
      <c r="R37" s="2">
        <f t="shared" si="16"/>
        <v>22.310523360193866</v>
      </c>
      <c r="S37" s="2">
        <f t="shared" si="17"/>
        <v>22.310523360193866</v>
      </c>
      <c r="T37" s="5">
        <f t="shared" si="18"/>
        <v>0.20075475629558565</v>
      </c>
      <c r="V37" s="5">
        <f t="shared" si="19"/>
        <v>0.11840828248985714</v>
      </c>
    </row>
    <row r="38" spans="1:22">
      <c r="A38" s="19" t="s">
        <v>29</v>
      </c>
      <c r="B38" s="3" t="s">
        <v>24</v>
      </c>
      <c r="C38" s="3">
        <v>18</v>
      </c>
      <c r="D38" s="3">
        <v>18.664057014260159</v>
      </c>
      <c r="E38" s="3">
        <v>18.74338898552336</v>
      </c>
      <c r="F38" s="3">
        <f t="shared" si="10"/>
        <v>18.70372299989176</v>
      </c>
      <c r="G38">
        <f t="shared" si="11"/>
        <v>18.70372299989176</v>
      </c>
      <c r="H38" s="1">
        <f t="shared" si="12"/>
        <v>0.1198798456797304</v>
      </c>
      <c r="J38" s="2">
        <v>24.178521843404653</v>
      </c>
      <c r="K38" s="2">
        <v>24.374711840349594</v>
      </c>
      <c r="L38" s="2">
        <f t="shared" si="13"/>
        <v>24.276616841877122</v>
      </c>
      <c r="M38" s="2">
        <f t="shared" si="14"/>
        <v>24.276616841877122</v>
      </c>
      <c r="N38" s="5">
        <f t="shared" si="15"/>
        <v>0.14585356724343004</v>
      </c>
      <c r="O38" s="5"/>
      <c r="P38" s="2">
        <v>21.893085602599676</v>
      </c>
      <c r="Q38" s="2">
        <v>21.94334210932778</v>
      </c>
      <c r="R38" s="2">
        <f t="shared" si="16"/>
        <v>21.918213855963728</v>
      </c>
      <c r="S38" s="2">
        <f t="shared" si="17"/>
        <v>21.918213855963728</v>
      </c>
      <c r="T38" s="5">
        <f t="shared" si="18"/>
        <v>0.26348917141579409</v>
      </c>
      <c r="V38" s="5">
        <f t="shared" si="19"/>
        <v>0.16639566235546618</v>
      </c>
    </row>
    <row r="39" spans="1:22">
      <c r="A39" s="20" t="s">
        <v>31</v>
      </c>
      <c r="B39" s="3" t="s">
        <v>51</v>
      </c>
      <c r="C39" s="3">
        <v>3</v>
      </c>
      <c r="D39" s="3">
        <v>17.023298886917626</v>
      </c>
      <c r="E39" s="3">
        <v>17.121265351245142</v>
      </c>
      <c r="F39" s="3">
        <f t="shared" si="10"/>
        <v>17.072282119081386</v>
      </c>
      <c r="G39">
        <f t="shared" si="11"/>
        <v>17.072282119081386</v>
      </c>
      <c r="H39" s="1">
        <f t="shared" si="12"/>
        <v>0.37141446743467754</v>
      </c>
      <c r="J39" s="2">
        <v>22.765359987504894</v>
      </c>
      <c r="K39" s="2">
        <v>22.888300963307515</v>
      </c>
      <c r="L39" s="2">
        <f t="shared" si="13"/>
        <v>22.826830475406204</v>
      </c>
      <c r="M39" s="2">
        <f t="shared" si="14"/>
        <v>22.826830475406204</v>
      </c>
      <c r="N39" s="5">
        <f t="shared" si="15"/>
        <v>0.39842468600340081</v>
      </c>
      <c r="O39" s="5"/>
      <c r="P39" s="2">
        <v>20.291840965680585</v>
      </c>
      <c r="Q39" s="2">
        <v>20.399763056302998</v>
      </c>
      <c r="R39" s="2">
        <f t="shared" si="16"/>
        <v>20.34580201099179</v>
      </c>
      <c r="S39" s="2">
        <f t="shared" si="17"/>
        <v>20.34580201099179</v>
      </c>
      <c r="T39" s="5">
        <f t="shared" si="18"/>
        <v>0.78362070525150784</v>
      </c>
      <c r="V39" s="5">
        <f t="shared" si="19"/>
        <v>0.48764486203302154</v>
      </c>
    </row>
    <row r="40" spans="1:22">
      <c r="A40" s="19" t="s">
        <v>31</v>
      </c>
      <c r="B40" s="3" t="s">
        <v>51</v>
      </c>
      <c r="C40" s="3">
        <v>9</v>
      </c>
      <c r="D40" s="3">
        <v>17.64081910067318</v>
      </c>
      <c r="E40" s="3">
        <v>17.754306731725187</v>
      </c>
      <c r="F40" s="3">
        <f t="shared" si="10"/>
        <v>17.697562916199182</v>
      </c>
      <c r="G40">
        <f t="shared" si="11"/>
        <v>17.697562916199182</v>
      </c>
      <c r="H40" s="1">
        <f t="shared" si="12"/>
        <v>0.24078561670558107</v>
      </c>
      <c r="J40" s="2">
        <v>22.960738418642123</v>
      </c>
      <c r="K40" s="2">
        <v>23.073037187235734</v>
      </c>
      <c r="L40" s="2">
        <f t="shared" si="13"/>
        <v>23.016887802938928</v>
      </c>
      <c r="M40" s="2">
        <f t="shared" si="14"/>
        <v>23.016887802938928</v>
      </c>
      <c r="N40" s="5">
        <f t="shared" si="15"/>
        <v>0.34924748114461135</v>
      </c>
      <c r="O40" s="5"/>
      <c r="P40" s="2">
        <v>21.917321551646019</v>
      </c>
      <c r="Q40" s="2">
        <v>21.983517259547767</v>
      </c>
      <c r="R40" s="2">
        <f t="shared" si="16"/>
        <v>21.950419405596893</v>
      </c>
      <c r="S40" s="2">
        <f t="shared" si="17"/>
        <v>21.950419405596893</v>
      </c>
      <c r="T40" s="5">
        <f t="shared" si="18"/>
        <v>0.25767241942132046</v>
      </c>
      <c r="V40" s="5">
        <f t="shared" si="19"/>
        <v>0.27879003917839312</v>
      </c>
    </row>
    <row r="41" spans="1:22">
      <c r="A41" s="20" t="s">
        <v>31</v>
      </c>
      <c r="B41" s="3" t="s">
        <v>51</v>
      </c>
      <c r="C41" s="3">
        <v>12</v>
      </c>
      <c r="D41" s="3">
        <v>19.802449262916419</v>
      </c>
      <c r="E41" s="3">
        <v>19.720111716111724</v>
      </c>
      <c r="F41" s="3">
        <f t="shared" si="10"/>
        <v>19.761280489514071</v>
      </c>
      <c r="G41">
        <f t="shared" si="11"/>
        <v>19.761280489514071</v>
      </c>
      <c r="H41" s="1">
        <f t="shared" si="12"/>
        <v>5.7595645330701731E-2</v>
      </c>
      <c r="J41" s="2">
        <v>24.764428851235319</v>
      </c>
      <c r="K41" s="2">
        <v>24.845059877252744</v>
      </c>
      <c r="L41" s="2">
        <f t="shared" si="13"/>
        <v>24.80474436424403</v>
      </c>
      <c r="M41" s="2">
        <f t="shared" si="14"/>
        <v>24.80474436424403</v>
      </c>
      <c r="N41" s="5">
        <f t="shared" si="15"/>
        <v>0.1011427667792457</v>
      </c>
      <c r="O41" s="5"/>
      <c r="P41" s="2">
        <v>24.184623312065565</v>
      </c>
      <c r="Q41" s="2">
        <v>24.079190751099699</v>
      </c>
      <c r="R41" s="2">
        <f t="shared" si="16"/>
        <v>24.131907031582632</v>
      </c>
      <c r="S41" s="2">
        <f t="shared" si="17"/>
        <v>24.131907031582632</v>
      </c>
      <c r="T41" s="5">
        <f t="shared" si="18"/>
        <v>5.6803451438068163E-2</v>
      </c>
      <c r="V41" s="5">
        <f t="shared" si="19"/>
        <v>6.9167126621609343E-2</v>
      </c>
    </row>
    <row r="42" spans="1:22">
      <c r="A42" s="19" t="s">
        <v>31</v>
      </c>
      <c r="B42" s="3" t="s">
        <v>51</v>
      </c>
      <c r="C42" s="3">
        <v>15</v>
      </c>
      <c r="D42" s="3">
        <v>17.704922415863059</v>
      </c>
      <c r="E42" s="3">
        <v>17.645261598495658</v>
      </c>
      <c r="F42" s="3">
        <f t="shared" si="10"/>
        <v>17.675092007179359</v>
      </c>
      <c r="G42">
        <f t="shared" si="11"/>
        <v>17.675092007179359</v>
      </c>
      <c r="H42" s="1">
        <f t="shared" si="12"/>
        <v>0.2445653681535313</v>
      </c>
      <c r="J42" s="2">
        <v>23.596972834871526</v>
      </c>
      <c r="K42" s="2">
        <v>23.595341737482357</v>
      </c>
      <c r="L42" s="2">
        <f t="shared" si="13"/>
        <v>23.59615728617694</v>
      </c>
      <c r="M42" s="2">
        <f t="shared" si="14"/>
        <v>23.59615728617694</v>
      </c>
      <c r="N42" s="5">
        <f t="shared" si="15"/>
        <v>0.23375224603671599</v>
      </c>
      <c r="O42" s="5"/>
      <c r="P42" s="2">
        <v>22.379082686206374</v>
      </c>
      <c r="Q42" s="2">
        <v>22.265310092044203</v>
      </c>
      <c r="R42" s="2">
        <f t="shared" si="16"/>
        <v>22.322196389125288</v>
      </c>
      <c r="S42" s="2">
        <f t="shared" si="17"/>
        <v>22.322196389125288</v>
      </c>
      <c r="T42" s="5">
        <f t="shared" si="18"/>
        <v>0.19913697769993166</v>
      </c>
      <c r="V42" s="5">
        <f t="shared" si="19"/>
        <v>0.22495771266683426</v>
      </c>
    </row>
    <row r="43" spans="1:22">
      <c r="A43" s="20" t="s">
        <v>31</v>
      </c>
      <c r="B43" s="3" t="s">
        <v>51</v>
      </c>
      <c r="C43" s="3">
        <v>18</v>
      </c>
      <c r="D43" s="3">
        <v>15.554088067439533</v>
      </c>
      <c r="E43" s="3">
        <v>15.73268000616266</v>
      </c>
      <c r="F43" s="3">
        <f t="shared" si="10"/>
        <v>15.643384036801097</v>
      </c>
      <c r="G43">
        <f t="shared" si="11"/>
        <v>15.643384036801097</v>
      </c>
      <c r="H43" s="1">
        <f t="shared" si="12"/>
        <v>1</v>
      </c>
      <c r="J43" s="2">
        <v>21.41530461450197</v>
      </c>
      <c r="K43" s="2">
        <v>21.583114222830368</v>
      </c>
      <c r="L43" s="2">
        <f t="shared" si="13"/>
        <v>21.499209418666169</v>
      </c>
      <c r="M43" s="2">
        <f t="shared" si="14"/>
        <v>21.499209418666169</v>
      </c>
      <c r="N43" s="5">
        <f t="shared" si="15"/>
        <v>1</v>
      </c>
      <c r="O43" s="5"/>
      <c r="P43" s="2">
        <v>20.330197037260447</v>
      </c>
      <c r="Q43" s="2">
        <v>19.956508581783766</v>
      </c>
      <c r="R43" s="2">
        <f t="shared" si="16"/>
        <v>20.143352809522106</v>
      </c>
      <c r="S43" s="2">
        <f t="shared" si="17"/>
        <v>20.143352809522106</v>
      </c>
      <c r="T43" s="5">
        <f t="shared" si="18"/>
        <v>0.90167324845608732</v>
      </c>
      <c r="V43" s="5">
        <f t="shared" si="19"/>
        <v>0.9660873488620666</v>
      </c>
    </row>
    <row r="44" spans="1:22">
      <c r="A44" s="20" t="s">
        <v>32</v>
      </c>
      <c r="B44" s="3" t="s">
        <v>51</v>
      </c>
      <c r="C44" s="3">
        <v>3</v>
      </c>
      <c r="D44" s="3">
        <v>16.828772032886384</v>
      </c>
      <c r="E44" s="3">
        <v>17.239758086098711</v>
      </c>
      <c r="F44" s="3">
        <f t="shared" si="10"/>
        <v>17.034265059492547</v>
      </c>
      <c r="G44">
        <f t="shared" si="11"/>
        <v>17.034265059492547</v>
      </c>
      <c r="H44" s="1">
        <f t="shared" si="12"/>
        <v>0.38133185999291436</v>
      </c>
      <c r="J44" s="2">
        <v>23.039648976545031</v>
      </c>
      <c r="K44" s="2">
        <v>23.114852708573679</v>
      </c>
      <c r="L44" s="2">
        <f t="shared" si="13"/>
        <v>23.077250842559355</v>
      </c>
      <c r="M44" s="2">
        <f t="shared" si="14"/>
        <v>23.077250842559355</v>
      </c>
      <c r="N44" s="5">
        <f t="shared" si="15"/>
        <v>0.33493628349202847</v>
      </c>
      <c r="O44" s="5"/>
      <c r="P44" s="2">
        <v>20.670295587840112</v>
      </c>
      <c r="Q44" s="2">
        <v>20.567025497920916</v>
      </c>
      <c r="R44" s="2">
        <f t="shared" si="16"/>
        <v>20.618660542880512</v>
      </c>
      <c r="S44" s="2">
        <f t="shared" si="17"/>
        <v>20.618660542880512</v>
      </c>
      <c r="T44" s="5">
        <f t="shared" si="18"/>
        <v>0.64858559671173166</v>
      </c>
      <c r="V44" s="5">
        <f t="shared" si="19"/>
        <v>0.43592408326435544</v>
      </c>
    </row>
    <row r="45" spans="1:22">
      <c r="A45" s="19" t="s">
        <v>32</v>
      </c>
      <c r="B45" s="3" t="s">
        <v>51</v>
      </c>
      <c r="C45" s="3">
        <v>9</v>
      </c>
      <c r="D45" s="3">
        <v>17.574555016725576</v>
      </c>
      <c r="E45" s="3">
        <v>17.288517925110817</v>
      </c>
      <c r="F45" s="3">
        <f t="shared" si="10"/>
        <v>17.431536470918196</v>
      </c>
      <c r="G45">
        <f t="shared" si="11"/>
        <v>17.431536470918196</v>
      </c>
      <c r="H45" s="1">
        <f t="shared" si="12"/>
        <v>0.28954260706943924</v>
      </c>
      <c r="J45" s="2">
        <v>23.572940797496798</v>
      </c>
      <c r="K45" s="2">
        <v>23.743263404939256</v>
      </c>
      <c r="L45" s="2">
        <f t="shared" si="13"/>
        <v>23.658102101218027</v>
      </c>
      <c r="M45" s="2">
        <f t="shared" si="14"/>
        <v>23.658102101218027</v>
      </c>
      <c r="N45" s="5">
        <f t="shared" si="15"/>
        <v>0.22392807419305624</v>
      </c>
      <c r="O45" s="5"/>
      <c r="P45" s="2">
        <v>21.918939953789263</v>
      </c>
      <c r="Q45" s="2">
        <v>22.062898680646995</v>
      </c>
      <c r="R45" s="2">
        <f t="shared" si="16"/>
        <v>21.990919317218129</v>
      </c>
      <c r="S45" s="2">
        <f t="shared" si="17"/>
        <v>21.990919317218129</v>
      </c>
      <c r="T45" s="5">
        <f t="shared" si="18"/>
        <v>0.25053952348462605</v>
      </c>
      <c r="V45" s="5">
        <f t="shared" si="19"/>
        <v>0.2532595072574737</v>
      </c>
    </row>
    <row r="46" spans="1:22">
      <c r="A46" s="19" t="s">
        <v>32</v>
      </c>
      <c r="B46" s="3" t="s">
        <v>51</v>
      </c>
      <c r="C46" s="3">
        <v>12</v>
      </c>
      <c r="D46" s="3">
        <v>17.616238139956987</v>
      </c>
      <c r="E46" s="3">
        <v>17.72250072244363</v>
      </c>
      <c r="F46" s="3">
        <f t="shared" si="10"/>
        <v>17.669369431200309</v>
      </c>
      <c r="G46">
        <f t="shared" si="11"/>
        <v>17.669369431200309</v>
      </c>
      <c r="H46" s="1">
        <f t="shared" si="12"/>
        <v>0.24553738458225235</v>
      </c>
      <c r="J46" s="2">
        <v>24.271743486408404</v>
      </c>
      <c r="K46" s="2">
        <v>24.144453475258217</v>
      </c>
      <c r="L46" s="2">
        <f t="shared" si="13"/>
        <v>24.208098480833311</v>
      </c>
      <c r="M46" s="2">
        <f t="shared" si="14"/>
        <v>24.208098480833311</v>
      </c>
      <c r="N46" s="5">
        <f t="shared" si="15"/>
        <v>0.15294776579833594</v>
      </c>
      <c r="O46" s="5"/>
      <c r="P46" s="2">
        <v>22.715664296294364</v>
      </c>
      <c r="Q46" s="2">
        <v>22.623235650605565</v>
      </c>
      <c r="R46" s="2">
        <f t="shared" si="16"/>
        <v>22.669449973449964</v>
      </c>
      <c r="S46" s="2">
        <f t="shared" si="17"/>
        <v>22.669449973449964</v>
      </c>
      <c r="T46" s="5">
        <f t="shared" si="18"/>
        <v>0.15653741817477437</v>
      </c>
      <c r="V46" s="5">
        <f t="shared" si="19"/>
        <v>0.18047884783928833</v>
      </c>
    </row>
    <row r="47" spans="1:22">
      <c r="A47" s="19" t="s">
        <v>32</v>
      </c>
      <c r="B47" s="3" t="s">
        <v>51</v>
      </c>
      <c r="C47" s="3">
        <v>15</v>
      </c>
      <c r="D47" s="3">
        <v>18.608200411450422</v>
      </c>
      <c r="E47" s="3">
        <v>18.392367313959564</v>
      </c>
      <c r="F47" s="3">
        <f t="shared" si="10"/>
        <v>18.500283862704993</v>
      </c>
      <c r="G47">
        <f t="shared" si="11"/>
        <v>18.500283862704993</v>
      </c>
      <c r="H47" s="1">
        <f t="shared" si="12"/>
        <v>0.13803444003813548</v>
      </c>
      <c r="J47" s="2">
        <v>24.595453104454542</v>
      </c>
      <c r="K47" s="2">
        <v>24.624021690967727</v>
      </c>
      <c r="L47" s="2">
        <f t="shared" si="13"/>
        <v>24.609737397711136</v>
      </c>
      <c r="M47" s="2">
        <f t="shared" si="14"/>
        <v>24.609737397711136</v>
      </c>
      <c r="N47" s="5">
        <f t="shared" si="15"/>
        <v>0.1157811278883394</v>
      </c>
      <c r="O47" s="5"/>
      <c r="P47" s="2">
        <v>23.254221028750759</v>
      </c>
      <c r="Q47" s="2">
        <v>23.268605789656533</v>
      </c>
      <c r="R47" s="2">
        <f t="shared" si="16"/>
        <v>23.261413409203648</v>
      </c>
      <c r="S47" s="2">
        <f t="shared" si="17"/>
        <v>23.261413409203648</v>
      </c>
      <c r="T47" s="5">
        <f t="shared" si="18"/>
        <v>0.10385308837471215</v>
      </c>
      <c r="V47" s="5">
        <f t="shared" si="19"/>
        <v>0.11839904968998689</v>
      </c>
    </row>
    <row r="48" spans="1:22">
      <c r="A48" s="7" t="s">
        <v>32</v>
      </c>
      <c r="B48" s="3" t="s">
        <v>51</v>
      </c>
      <c r="C48" s="3">
        <v>18</v>
      </c>
      <c r="D48" s="3">
        <v>16.750825595562397</v>
      </c>
      <c r="E48" s="3">
        <v>16.690994823251195</v>
      </c>
      <c r="F48" s="3">
        <f t="shared" si="10"/>
        <v>16.720910209406796</v>
      </c>
      <c r="G48">
        <f t="shared" si="11"/>
        <v>16.720910209406796</v>
      </c>
      <c r="H48" s="1">
        <f t="shared" si="12"/>
        <v>0.47384063423158651</v>
      </c>
      <c r="J48" s="2">
        <v>23.211705116605224</v>
      </c>
      <c r="K48" s="2">
        <v>23.182859382013994</v>
      </c>
      <c r="L48" s="2">
        <f t="shared" si="13"/>
        <v>23.197282249309609</v>
      </c>
      <c r="M48" s="2">
        <f t="shared" si="14"/>
        <v>23.197282249309609</v>
      </c>
      <c r="N48" s="5">
        <f t="shared" si="15"/>
        <v>0.30819752243644255</v>
      </c>
      <c r="O48" s="5"/>
      <c r="P48" s="2">
        <v>21.22939708835106</v>
      </c>
      <c r="Q48" s="2">
        <v>21.113009292450005</v>
      </c>
      <c r="R48" s="2">
        <f t="shared" si="16"/>
        <v>21.171203190400533</v>
      </c>
      <c r="S48" s="2">
        <f t="shared" si="17"/>
        <v>21.171203190400533</v>
      </c>
      <c r="T48" s="5">
        <f t="shared" si="18"/>
        <v>0.44221695436178632</v>
      </c>
      <c r="V48" s="5">
        <f t="shared" si="19"/>
        <v>0.40120432962102404</v>
      </c>
    </row>
    <row r="49" spans="1:22">
      <c r="A49" s="20" t="s">
        <v>33</v>
      </c>
      <c r="B49" s="3" t="s">
        <v>24</v>
      </c>
      <c r="C49" s="3">
        <v>6</v>
      </c>
      <c r="D49" s="3">
        <v>19.320146082228813</v>
      </c>
      <c r="E49" s="3">
        <v>19.356844718664011</v>
      </c>
      <c r="F49" s="3">
        <f t="shared" si="10"/>
        <v>19.338495400446412</v>
      </c>
      <c r="G49">
        <f t="shared" si="11"/>
        <v>19.338495400446412</v>
      </c>
      <c r="H49" s="1">
        <f t="shared" si="12"/>
        <v>7.7207704819829415E-2</v>
      </c>
      <c r="J49" s="2">
        <v>25.330708555258862</v>
      </c>
      <c r="K49" s="2">
        <v>25.716234040204014</v>
      </c>
      <c r="L49" s="2">
        <f t="shared" si="13"/>
        <v>25.52347129773144</v>
      </c>
      <c r="M49" s="2">
        <f t="shared" si="14"/>
        <v>25.52347129773144</v>
      </c>
      <c r="N49" s="5">
        <f t="shared" si="15"/>
        <v>6.1457722763017218E-2</v>
      </c>
      <c r="O49" s="5"/>
      <c r="P49" s="2">
        <v>22.602553438267627</v>
      </c>
      <c r="Q49" s="2">
        <v>22.674999295678141</v>
      </c>
      <c r="R49" s="2">
        <f t="shared" si="16"/>
        <v>22.638776366972884</v>
      </c>
      <c r="S49" s="2">
        <f t="shared" si="17"/>
        <v>22.638776366972884</v>
      </c>
      <c r="T49" s="5">
        <f t="shared" si="18"/>
        <v>0.15990124389534593</v>
      </c>
      <c r="V49" s="5">
        <f t="shared" si="19"/>
        <v>9.1207310485718618E-2</v>
      </c>
    </row>
    <row r="50" spans="1:22">
      <c r="A50" s="19" t="s">
        <v>33</v>
      </c>
      <c r="B50" s="3" t="s">
        <v>24</v>
      </c>
      <c r="C50" s="3">
        <v>9</v>
      </c>
      <c r="D50" s="3">
        <v>18.632812314690934</v>
      </c>
      <c r="E50" s="3">
        <v>18.671951021244155</v>
      </c>
      <c r="F50" s="3">
        <f t="shared" si="10"/>
        <v>18.652381667967546</v>
      </c>
      <c r="G50">
        <f t="shared" si="11"/>
        <v>18.652381667967546</v>
      </c>
      <c r="H50" s="1">
        <f t="shared" si="12"/>
        <v>0.12422284063288194</v>
      </c>
      <c r="J50" s="2">
        <v>24.389379466357155</v>
      </c>
      <c r="K50" s="2">
        <v>24.814717743582349</v>
      </c>
      <c r="L50" s="2">
        <f t="shared" si="13"/>
        <v>24.602048604969752</v>
      </c>
      <c r="M50" s="2">
        <f t="shared" si="14"/>
        <v>24.602048604969752</v>
      </c>
      <c r="N50" s="5">
        <f t="shared" si="15"/>
        <v>0.11639982656035273</v>
      </c>
      <c r="O50" s="5"/>
      <c r="P50" s="2">
        <v>22.507642137212166</v>
      </c>
      <c r="Q50" s="2">
        <v>22.691792219114376</v>
      </c>
      <c r="R50" s="2">
        <f t="shared" si="16"/>
        <v>22.599717178163271</v>
      </c>
      <c r="S50" s="2">
        <f t="shared" si="17"/>
        <v>22.599717178163271</v>
      </c>
      <c r="T50" s="5">
        <f t="shared" si="18"/>
        <v>0.16428950823109528</v>
      </c>
      <c r="V50" s="5">
        <f t="shared" si="19"/>
        <v>0.13343032371248609</v>
      </c>
    </row>
    <row r="51" spans="1:22">
      <c r="A51" s="19" t="s">
        <v>33</v>
      </c>
      <c r="B51" s="3" t="s">
        <v>24</v>
      </c>
      <c r="C51" s="3">
        <v>12</v>
      </c>
      <c r="D51" s="3">
        <v>18.066435742588922</v>
      </c>
      <c r="E51" s="3">
        <v>17.898850411883984</v>
      </c>
      <c r="F51" s="3">
        <f t="shared" si="10"/>
        <v>17.982643077236453</v>
      </c>
      <c r="G51">
        <f t="shared" si="11"/>
        <v>17.982643077236453</v>
      </c>
      <c r="H51" s="1">
        <f t="shared" si="12"/>
        <v>0.19761179414575331</v>
      </c>
      <c r="J51" s="2">
        <v>24.177784180804885</v>
      </c>
      <c r="K51" s="2">
        <v>23.850415536673328</v>
      </c>
      <c r="L51" s="2">
        <f t="shared" si="13"/>
        <v>24.014099858739108</v>
      </c>
      <c r="M51" s="2">
        <f t="shared" si="14"/>
        <v>24.014099858739108</v>
      </c>
      <c r="N51" s="5">
        <f t="shared" si="15"/>
        <v>0.17496151947469535</v>
      </c>
      <c r="O51" s="5"/>
      <c r="P51" s="2">
        <v>21.944433915657413</v>
      </c>
      <c r="Q51" s="2">
        <v>21.953072950358958</v>
      </c>
      <c r="R51" s="2">
        <f t="shared" si="16"/>
        <v>21.948753433008186</v>
      </c>
      <c r="S51" s="2">
        <f t="shared" si="17"/>
        <v>21.948753433008186</v>
      </c>
      <c r="T51" s="5">
        <f t="shared" si="18"/>
        <v>0.25797014217400949</v>
      </c>
      <c r="V51" s="5">
        <f t="shared" si="19"/>
        <v>0.20738385760526579</v>
      </c>
    </row>
    <row r="52" spans="1:22">
      <c r="A52" s="19" t="s">
        <v>33</v>
      </c>
      <c r="B52" s="3" t="s">
        <v>24</v>
      </c>
      <c r="C52" s="3">
        <v>15</v>
      </c>
      <c r="D52" s="3">
        <v>17.552235077176249</v>
      </c>
      <c r="E52" s="3">
        <v>17.513609998748695</v>
      </c>
      <c r="F52" s="3">
        <f t="shared" si="10"/>
        <v>17.53292253796247</v>
      </c>
      <c r="G52">
        <f t="shared" si="11"/>
        <v>17.53292253796247</v>
      </c>
      <c r="H52" s="1">
        <f t="shared" si="12"/>
        <v>0.26989338059979201</v>
      </c>
      <c r="J52" s="2">
        <v>23.664734900197381</v>
      </c>
      <c r="K52" s="2">
        <v>23.622202216469759</v>
      </c>
      <c r="L52" s="2">
        <f t="shared" si="13"/>
        <v>23.64346855833357</v>
      </c>
      <c r="M52" s="2">
        <f t="shared" si="14"/>
        <v>23.64346855833357</v>
      </c>
      <c r="N52" s="5">
        <f t="shared" si="15"/>
        <v>0.22621097961856018</v>
      </c>
      <c r="O52" s="5"/>
      <c r="P52" s="2">
        <v>20.861535796128678</v>
      </c>
      <c r="Q52" s="2">
        <v>21.33404735988859</v>
      </c>
      <c r="R52" s="2">
        <f t="shared" si="16"/>
        <v>21.097791578008632</v>
      </c>
      <c r="S52" s="2">
        <f t="shared" si="17"/>
        <v>21.097791578008632</v>
      </c>
      <c r="T52" s="5">
        <f t="shared" si="18"/>
        <v>0.46530153638744731</v>
      </c>
      <c r="V52" s="5">
        <f t="shared" si="19"/>
        <v>0.3051266447206335</v>
      </c>
    </row>
    <row r="53" spans="1:22">
      <c r="A53" s="19" t="s">
        <v>33</v>
      </c>
      <c r="B53" s="3" t="s">
        <v>24</v>
      </c>
      <c r="C53" s="3">
        <v>18</v>
      </c>
      <c r="D53" s="3">
        <v>18.911622991766123</v>
      </c>
      <c r="E53" s="3">
        <v>18.866785087308301</v>
      </c>
      <c r="F53" s="3">
        <f t="shared" si="10"/>
        <v>18.889204039537212</v>
      </c>
      <c r="G53">
        <f t="shared" si="11"/>
        <v>18.889204039537212</v>
      </c>
      <c r="H53" s="1">
        <f t="shared" si="12"/>
        <v>0.1054170402752649</v>
      </c>
      <c r="J53" s="2">
        <v>25.6085601155308</v>
      </c>
      <c r="K53" s="2">
        <v>25.518191456378062</v>
      </c>
      <c r="L53" s="2">
        <f t="shared" si="13"/>
        <v>25.563375785954431</v>
      </c>
      <c r="M53" s="2">
        <f t="shared" si="14"/>
        <v>25.563375785954431</v>
      </c>
      <c r="N53" s="5">
        <f t="shared" si="15"/>
        <v>5.9781115703318156E-2</v>
      </c>
      <c r="O53" s="5"/>
      <c r="P53" s="2">
        <v>22.052039086989232</v>
      </c>
      <c r="Q53" s="2">
        <v>22.294569903950247</v>
      </c>
      <c r="R53" s="2">
        <f t="shared" si="16"/>
        <v>22.17330449546974</v>
      </c>
      <c r="S53" s="2">
        <f t="shared" si="17"/>
        <v>22.17330449546974</v>
      </c>
      <c r="T53" s="5">
        <f t="shared" si="18"/>
        <v>0.22078666407766911</v>
      </c>
      <c r="V53" s="5">
        <f t="shared" si="19"/>
        <v>0.11163898795173469</v>
      </c>
    </row>
    <row r="54" spans="1:22">
      <c r="A54" s="19" t="s">
        <v>33</v>
      </c>
      <c r="B54" s="3" t="s">
        <v>24</v>
      </c>
      <c r="C54" s="3">
        <v>7</v>
      </c>
      <c r="D54" s="3">
        <v>16.694433345191229</v>
      </c>
      <c r="E54" s="3">
        <v>16.527337918160349</v>
      </c>
      <c r="F54" s="3">
        <f t="shared" si="10"/>
        <v>16.610885631675789</v>
      </c>
      <c r="G54">
        <f t="shared" si="11"/>
        <v>16.610885631675789</v>
      </c>
      <c r="H54" s="1">
        <f t="shared" si="12"/>
        <v>0.51139090403943155</v>
      </c>
      <c r="J54" s="2">
        <v>22.770417033748732</v>
      </c>
      <c r="K54" s="2">
        <v>22.413063626947832</v>
      </c>
      <c r="L54" s="2">
        <f t="shared" si="13"/>
        <v>22.59174033034828</v>
      </c>
      <c r="M54" s="2">
        <f t="shared" si="14"/>
        <v>22.59174033034828</v>
      </c>
      <c r="N54" s="5">
        <f t="shared" si="15"/>
        <v>0.46893799734090841</v>
      </c>
      <c r="O54" s="5"/>
      <c r="P54" s="2">
        <v>20.895789564306114</v>
      </c>
      <c r="Q54" s="2">
        <v>20.666928618597257</v>
      </c>
      <c r="R54" s="2">
        <f t="shared" si="16"/>
        <v>20.781359091451684</v>
      </c>
      <c r="S54" s="2">
        <f t="shared" si="17"/>
        <v>20.781359091451684</v>
      </c>
      <c r="T54" s="5">
        <f t="shared" si="18"/>
        <v>0.57941556366546987</v>
      </c>
      <c r="V54" s="5">
        <f t="shared" si="19"/>
        <v>0.51794803927613409</v>
      </c>
    </row>
    <row r="55" spans="1:22">
      <c r="A55" s="20" t="s">
        <v>34</v>
      </c>
      <c r="B55" s="3" t="s">
        <v>51</v>
      </c>
      <c r="C55" s="3">
        <v>6</v>
      </c>
      <c r="D55" s="3">
        <v>17.702139263253848</v>
      </c>
      <c r="E55" s="3">
        <v>17.687114798588212</v>
      </c>
      <c r="F55" s="3">
        <f t="shared" si="10"/>
        <v>17.69462703092103</v>
      </c>
      <c r="G55">
        <f t="shared" si="11"/>
        <v>17.69462703092103</v>
      </c>
      <c r="H55" s="1">
        <f t="shared" si="12"/>
        <v>0.24127611449314515</v>
      </c>
      <c r="J55" s="2">
        <v>23.111968242675609</v>
      </c>
      <c r="K55" s="2">
        <v>23.691399840679765</v>
      </c>
      <c r="L55" s="2">
        <f t="shared" si="13"/>
        <v>23.401684041677687</v>
      </c>
      <c r="M55" s="2">
        <f t="shared" si="14"/>
        <v>23.401684041677687</v>
      </c>
      <c r="N55" s="5">
        <f t="shared" si="15"/>
        <v>0.26748416222689742</v>
      </c>
      <c r="O55" s="5"/>
      <c r="P55" s="2">
        <v>21.953548892981832</v>
      </c>
      <c r="Q55" s="2">
        <v>22.066107837662948</v>
      </c>
      <c r="R55" s="2">
        <f t="shared" si="16"/>
        <v>22.009828365322392</v>
      </c>
      <c r="S55" s="2">
        <f t="shared" si="17"/>
        <v>22.009828365322392</v>
      </c>
      <c r="T55" s="5">
        <f t="shared" si="18"/>
        <v>0.2472771897422105</v>
      </c>
      <c r="V55" s="5">
        <f t="shared" si="19"/>
        <v>0.25176700856988954</v>
      </c>
    </row>
    <row r="56" spans="1:22">
      <c r="A56" s="19" t="s">
        <v>34</v>
      </c>
      <c r="B56" s="3" t="s">
        <v>51</v>
      </c>
      <c r="C56" s="3">
        <v>7</v>
      </c>
      <c r="D56" s="3">
        <v>16.836126800499176</v>
      </c>
      <c r="E56" s="3">
        <v>16.914986323426007</v>
      </c>
      <c r="F56" s="3">
        <f t="shared" si="10"/>
        <v>16.87555656196259</v>
      </c>
      <c r="G56">
        <f t="shared" si="11"/>
        <v>16.87555656196259</v>
      </c>
      <c r="H56" s="1">
        <f t="shared" si="12"/>
        <v>0.42567594623243937</v>
      </c>
      <c r="J56" s="2">
        <v>22.782258771710701</v>
      </c>
      <c r="K56" s="2">
        <v>22.817185874847841</v>
      </c>
      <c r="L56" s="2">
        <f t="shared" si="13"/>
        <v>22.799722323279269</v>
      </c>
      <c r="M56" s="2">
        <f t="shared" si="14"/>
        <v>22.799722323279269</v>
      </c>
      <c r="N56" s="5">
        <f t="shared" si="15"/>
        <v>0.4059818385102183</v>
      </c>
      <c r="O56" s="5"/>
      <c r="P56" s="2">
        <v>20.691725180543532</v>
      </c>
      <c r="Q56" s="2">
        <v>20.72484489297532</v>
      </c>
      <c r="R56" s="2">
        <f t="shared" si="16"/>
        <v>20.708285036759428</v>
      </c>
      <c r="S56" s="2">
        <f t="shared" si="17"/>
        <v>20.708285036759428</v>
      </c>
      <c r="T56" s="5">
        <f t="shared" si="18"/>
        <v>0.6095195486418844</v>
      </c>
      <c r="V56" s="5">
        <f t="shared" si="19"/>
        <v>0.47227082598783776</v>
      </c>
    </row>
    <row r="57" spans="1:22">
      <c r="A57" s="20" t="s">
        <v>35</v>
      </c>
      <c r="B57" s="3" t="s">
        <v>24</v>
      </c>
      <c r="C57" s="3">
        <v>6</v>
      </c>
      <c r="D57" s="3">
        <v>18.741942904917014</v>
      </c>
      <c r="E57" s="3">
        <v>18.709892188222497</v>
      </c>
      <c r="F57" s="3">
        <f t="shared" si="10"/>
        <v>18.725917546569754</v>
      </c>
      <c r="G57">
        <f t="shared" si="11"/>
        <v>18.725917546569754</v>
      </c>
      <c r="H57" s="1">
        <f t="shared" si="12"/>
        <v>0.11804971717295173</v>
      </c>
      <c r="J57" s="2">
        <v>24.486684864527021</v>
      </c>
      <c r="K57" s="2">
        <v>24.802533708816021</v>
      </c>
      <c r="L57" s="2">
        <f t="shared" si="13"/>
        <v>24.644609286671521</v>
      </c>
      <c r="M57" s="2">
        <f t="shared" si="14"/>
        <v>24.644609286671521</v>
      </c>
      <c r="N57" s="5">
        <f t="shared" si="15"/>
        <v>0.11301609347910287</v>
      </c>
      <c r="O57" s="5"/>
      <c r="P57" s="2">
        <v>21.960140989527922</v>
      </c>
      <c r="Q57" s="2">
        <v>22.010784362625614</v>
      </c>
      <c r="R57" s="2">
        <f t="shared" si="16"/>
        <v>21.985462676076768</v>
      </c>
      <c r="S57" s="2">
        <f t="shared" si="17"/>
        <v>21.985462676076768</v>
      </c>
      <c r="T57" s="5">
        <f t="shared" si="18"/>
        <v>0.25148892225839858</v>
      </c>
      <c r="V57" s="5">
        <f t="shared" si="19"/>
        <v>0.1497067448381228</v>
      </c>
    </row>
    <row r="58" spans="1:22">
      <c r="A58" s="19" t="s">
        <v>35</v>
      </c>
      <c r="B58" s="3" t="s">
        <v>24</v>
      </c>
      <c r="C58" s="3">
        <v>9</v>
      </c>
      <c r="D58" s="3">
        <v>21.425251584912644</v>
      </c>
      <c r="E58" s="3">
        <v>21.078993494646568</v>
      </c>
      <c r="F58" s="3">
        <f t="shared" si="10"/>
        <v>21.252122539779606</v>
      </c>
      <c r="G58">
        <f t="shared" si="11"/>
        <v>21.252122539779606</v>
      </c>
      <c r="H58" s="1">
        <f t="shared" si="12"/>
        <v>2.049280807835405E-2</v>
      </c>
      <c r="J58" s="2">
        <v>27.550110084742688</v>
      </c>
      <c r="K58" s="2">
        <v>27.432053016363572</v>
      </c>
      <c r="L58" s="2">
        <f t="shared" si="13"/>
        <v>27.49108155055313</v>
      </c>
      <c r="M58" s="2">
        <f t="shared" si="14"/>
        <v>27.49108155055313</v>
      </c>
      <c r="N58" s="5">
        <f t="shared" si="15"/>
        <v>1.5713276697068363E-2</v>
      </c>
      <c r="O58" s="5"/>
      <c r="P58" s="2">
        <v>24.191122303971248</v>
      </c>
      <c r="Q58" s="2">
        <v>24.336543576912547</v>
      </c>
      <c r="R58" s="2">
        <f t="shared" si="16"/>
        <v>24.263832940441898</v>
      </c>
      <c r="S58" s="2">
        <f t="shared" si="17"/>
        <v>24.263832940441898</v>
      </c>
      <c r="T58" s="5">
        <f t="shared" si="18"/>
        <v>5.1839531618545265E-2</v>
      </c>
      <c r="V58" s="5">
        <f t="shared" si="19"/>
        <v>2.555699374121272E-2</v>
      </c>
    </row>
    <row r="59" spans="1:22">
      <c r="A59" s="21" t="s">
        <v>35</v>
      </c>
      <c r="B59" s="3" t="s">
        <v>24</v>
      </c>
      <c r="C59" s="3">
        <v>12</v>
      </c>
      <c r="D59" s="3">
        <v>17.723897876595952</v>
      </c>
      <c r="E59" s="3">
        <v>17.759075888609622</v>
      </c>
      <c r="F59" s="3">
        <f t="shared" si="10"/>
        <v>17.741486882602786</v>
      </c>
      <c r="G59">
        <f t="shared" si="11"/>
        <v>17.741486882602786</v>
      </c>
      <c r="H59" s="1">
        <f t="shared" si="12"/>
        <v>0.23356518590109093</v>
      </c>
      <c r="J59" s="2">
        <v>23.748965720264906</v>
      </c>
      <c r="K59" s="2">
        <v>23.750604899066232</v>
      </c>
      <c r="L59" s="2">
        <f t="shared" si="13"/>
        <v>23.749785309665569</v>
      </c>
      <c r="M59" s="2">
        <f t="shared" si="14"/>
        <v>23.749785309665569</v>
      </c>
      <c r="N59" s="5">
        <f t="shared" si="15"/>
        <v>0.21014020388614066</v>
      </c>
      <c r="O59" s="5"/>
      <c r="P59" s="2">
        <v>20.995417519249052</v>
      </c>
      <c r="Q59" s="2">
        <v>21.379333150897104</v>
      </c>
      <c r="R59" s="2">
        <f t="shared" si="16"/>
        <v>21.187375335073078</v>
      </c>
      <c r="S59" s="2">
        <f t="shared" si="17"/>
        <v>21.187375335073078</v>
      </c>
      <c r="T59" s="5">
        <f t="shared" si="18"/>
        <v>0.43728752563648443</v>
      </c>
      <c r="V59" s="5">
        <f t="shared" si="19"/>
        <v>0.27790399014324163</v>
      </c>
    </row>
    <row r="60" spans="1:22">
      <c r="A60" s="21" t="s">
        <v>35</v>
      </c>
      <c r="B60" s="3" t="s">
        <v>24</v>
      </c>
      <c r="C60" s="3">
        <v>15</v>
      </c>
      <c r="D60" s="3">
        <v>17.398776835175269</v>
      </c>
      <c r="E60" s="3">
        <v>17.442445856374892</v>
      </c>
      <c r="F60" s="3">
        <f t="shared" si="10"/>
        <v>17.420611345775079</v>
      </c>
      <c r="G60">
        <f t="shared" si="11"/>
        <v>17.420611345775079</v>
      </c>
      <c r="H60" s="1">
        <f t="shared" si="12"/>
        <v>0.29174355513455624</v>
      </c>
      <c r="J60" s="2">
        <v>23.55614485929053</v>
      </c>
      <c r="K60" s="2">
        <v>23.784667598912506</v>
      </c>
      <c r="L60" s="2">
        <f t="shared" si="13"/>
        <v>23.670406229101516</v>
      </c>
      <c r="M60" s="2">
        <f t="shared" si="14"/>
        <v>23.670406229101516</v>
      </c>
      <c r="N60" s="5">
        <f t="shared" si="15"/>
        <v>0.22202640836311868</v>
      </c>
      <c r="O60" s="5"/>
      <c r="P60" s="2">
        <v>20.937458830929629</v>
      </c>
      <c r="Q60" s="2">
        <v>21.21842353691742</v>
      </c>
      <c r="R60" s="2">
        <f t="shared" si="16"/>
        <v>21.077941183923524</v>
      </c>
      <c r="S60" s="2">
        <f t="shared" si="17"/>
        <v>21.077941183923524</v>
      </c>
      <c r="T60" s="5">
        <f t="shared" si="18"/>
        <v>0.47174798148906932</v>
      </c>
      <c r="V60" s="5">
        <f t="shared" si="19"/>
        <v>0.31263575967623664</v>
      </c>
    </row>
    <row r="61" spans="1:22">
      <c r="A61" s="19" t="s">
        <v>35</v>
      </c>
      <c r="B61" s="3" t="s">
        <v>24</v>
      </c>
      <c r="C61" s="3">
        <v>18</v>
      </c>
      <c r="D61" s="3">
        <v>17.949864227349835</v>
      </c>
      <c r="E61" s="3">
        <v>17.856504623813031</v>
      </c>
      <c r="F61" s="3">
        <f t="shared" si="10"/>
        <v>17.903184425581433</v>
      </c>
      <c r="G61">
        <f t="shared" si="11"/>
        <v>17.903184425581433</v>
      </c>
      <c r="H61" s="1">
        <f t="shared" si="12"/>
        <v>0.20880086753704949</v>
      </c>
      <c r="J61" s="2">
        <v>23.886763970455618</v>
      </c>
      <c r="K61" s="2">
        <v>24.456872758661262</v>
      </c>
      <c r="L61" s="2">
        <f t="shared" si="13"/>
        <v>24.17181836455844</v>
      </c>
      <c r="M61" s="2">
        <f t="shared" si="14"/>
        <v>24.17181836455844</v>
      </c>
      <c r="N61" s="5">
        <f t="shared" si="15"/>
        <v>0.15684278330317844</v>
      </c>
      <c r="O61" s="5"/>
      <c r="P61" s="2">
        <v>21.283659174102706</v>
      </c>
      <c r="Q61" s="2">
        <v>21.185743566495997</v>
      </c>
      <c r="R61" s="2">
        <f t="shared" si="16"/>
        <v>21.234701370299351</v>
      </c>
      <c r="S61" s="2">
        <f t="shared" si="17"/>
        <v>21.234701370299351</v>
      </c>
      <c r="T61" s="5">
        <f t="shared" si="18"/>
        <v>0.42317551592739522</v>
      </c>
      <c r="V61" s="5">
        <f t="shared" si="19"/>
        <v>0.24019969811581227</v>
      </c>
    </row>
    <row r="62" spans="1:22">
      <c r="A62" s="20" t="s">
        <v>36</v>
      </c>
      <c r="B62" s="3" t="s">
        <v>24</v>
      </c>
      <c r="C62" s="3">
        <v>6</v>
      </c>
      <c r="D62" s="3">
        <v>18.632869115080265</v>
      </c>
      <c r="E62" s="3">
        <v>18.567579355670627</v>
      </c>
      <c r="F62" s="3">
        <f t="shared" si="10"/>
        <v>18.600224235375446</v>
      </c>
      <c r="G62">
        <f t="shared" si="11"/>
        <v>18.600224235375446</v>
      </c>
      <c r="H62" s="1">
        <f t="shared" si="12"/>
        <v>0.12879600961933962</v>
      </c>
      <c r="J62" s="2">
        <v>24.335113235592019</v>
      </c>
      <c r="K62" s="2">
        <v>24.704535392730989</v>
      </c>
      <c r="L62" s="2">
        <f t="shared" si="13"/>
        <v>24.519824314161504</v>
      </c>
      <c r="M62" s="2">
        <f t="shared" si="14"/>
        <v>24.519824314161504</v>
      </c>
      <c r="N62" s="5">
        <f t="shared" si="15"/>
        <v>0.1232265560976797</v>
      </c>
      <c r="O62" s="5"/>
      <c r="P62" s="2">
        <v>22.17846959174209</v>
      </c>
      <c r="Q62" s="2">
        <v>22.587151561956947</v>
      </c>
      <c r="R62" s="2">
        <f t="shared" si="16"/>
        <v>22.382810576849518</v>
      </c>
      <c r="S62" s="2">
        <f t="shared" si="17"/>
        <v>22.382810576849518</v>
      </c>
      <c r="T62" s="5">
        <f t="shared" si="18"/>
        <v>0.19094365122615276</v>
      </c>
      <c r="V62" s="5">
        <f t="shared" si="19"/>
        <v>0.14471181168878786</v>
      </c>
    </row>
    <row r="63" spans="1:22">
      <c r="A63" s="19" t="s">
        <v>36</v>
      </c>
      <c r="B63" s="3" t="s">
        <v>24</v>
      </c>
      <c r="C63" s="3">
        <v>9</v>
      </c>
      <c r="D63" s="3">
        <v>18.342912188067181</v>
      </c>
      <c r="E63" s="3">
        <v>18.705098819593395</v>
      </c>
      <c r="F63" s="3">
        <f t="shared" si="10"/>
        <v>18.524005503830288</v>
      </c>
      <c r="G63">
        <f t="shared" si="11"/>
        <v>18.524005503830288</v>
      </c>
      <c r="H63" s="1">
        <f t="shared" si="12"/>
        <v>0.13578335407584924</v>
      </c>
      <c r="J63" s="2">
        <v>24.629634574266294</v>
      </c>
      <c r="K63" s="2">
        <v>24.705808296461381</v>
      </c>
      <c r="L63" s="2">
        <f t="shared" si="13"/>
        <v>24.667721435363838</v>
      </c>
      <c r="M63" s="2">
        <f t="shared" si="14"/>
        <v>24.667721435363838</v>
      </c>
      <c r="N63" s="5">
        <f t="shared" si="15"/>
        <v>0.111219987351887</v>
      </c>
      <c r="O63" s="5"/>
      <c r="P63" s="2">
        <v>21.857917574168241</v>
      </c>
      <c r="Q63" s="2">
        <v>22.171240935099206</v>
      </c>
      <c r="R63" s="2">
        <f t="shared" si="16"/>
        <v>22.014579254633723</v>
      </c>
      <c r="S63" s="2">
        <f t="shared" si="17"/>
        <v>22.014579254633723</v>
      </c>
      <c r="T63" s="5">
        <f t="shared" si="18"/>
        <v>0.24646422905306942</v>
      </c>
      <c r="V63" s="5">
        <f t="shared" si="19"/>
        <v>0.15497480192520538</v>
      </c>
    </row>
    <row r="64" spans="1:22">
      <c r="A64" s="19" t="s">
        <v>36</v>
      </c>
      <c r="B64" s="3" t="s">
        <v>24</v>
      </c>
      <c r="C64" s="3">
        <v>12</v>
      </c>
      <c r="D64" s="3">
        <v>17.888446361032074</v>
      </c>
      <c r="E64" s="3">
        <v>17.907683293432498</v>
      </c>
      <c r="F64" s="3">
        <f t="shared" si="10"/>
        <v>17.898064827232286</v>
      </c>
      <c r="G64">
        <f t="shared" si="11"/>
        <v>17.898064827232286</v>
      </c>
      <c r="H64" s="1">
        <f t="shared" si="12"/>
        <v>0.20954314188879228</v>
      </c>
      <c r="J64" s="2">
        <v>23.645471266538006</v>
      </c>
      <c r="K64" s="2">
        <v>24.070785703081178</v>
      </c>
      <c r="L64" s="2">
        <f t="shared" si="13"/>
        <v>23.85812848480959</v>
      </c>
      <c r="M64" s="2">
        <f t="shared" si="14"/>
        <v>23.85812848480959</v>
      </c>
      <c r="N64" s="5">
        <f t="shared" si="15"/>
        <v>0.19493714613957655</v>
      </c>
      <c r="O64" s="5"/>
      <c r="P64" s="2">
        <v>22.088419324539803</v>
      </c>
      <c r="Q64" s="2">
        <v>22.466381368505278</v>
      </c>
      <c r="R64" s="2">
        <f t="shared" si="16"/>
        <v>22.277400346522541</v>
      </c>
      <c r="S64" s="2">
        <f t="shared" si="17"/>
        <v>22.277400346522541</v>
      </c>
      <c r="T64" s="5">
        <f t="shared" si="18"/>
        <v>0.20541722787108821</v>
      </c>
      <c r="V64" s="5">
        <f t="shared" si="19"/>
        <v>0.20320527288824744</v>
      </c>
    </row>
    <row r="65" spans="1:22">
      <c r="A65" s="19" t="s">
        <v>36</v>
      </c>
      <c r="B65" s="3" t="s">
        <v>24</v>
      </c>
      <c r="C65" s="3">
        <v>14</v>
      </c>
      <c r="D65" s="3">
        <v>17.677423297587232</v>
      </c>
      <c r="E65" s="3">
        <v>17.933526262681159</v>
      </c>
      <c r="F65" s="3">
        <f t="shared" si="10"/>
        <v>17.805474780134197</v>
      </c>
      <c r="G65">
        <f t="shared" si="11"/>
        <v>17.805474780134197</v>
      </c>
      <c r="H65" s="1">
        <f t="shared" si="12"/>
        <v>0.22343223659792155</v>
      </c>
      <c r="J65" s="2">
        <v>23.82895180746813</v>
      </c>
      <c r="K65" s="2">
        <v>23.842127681888936</v>
      </c>
      <c r="L65" s="2">
        <f t="shared" si="13"/>
        <v>23.835539744678535</v>
      </c>
      <c r="M65" s="2">
        <f t="shared" si="14"/>
        <v>23.835539744678535</v>
      </c>
      <c r="N65" s="5">
        <f t="shared" si="15"/>
        <v>0.19801335950185309</v>
      </c>
      <c r="O65" s="5"/>
      <c r="P65" s="2">
        <v>21.774264993837626</v>
      </c>
      <c r="Q65" s="2">
        <v>22.023736194744707</v>
      </c>
      <c r="R65" s="2">
        <f t="shared" si="16"/>
        <v>21.899000594291167</v>
      </c>
      <c r="S65" s="2">
        <f t="shared" si="17"/>
        <v>21.899000594291167</v>
      </c>
      <c r="T65" s="5">
        <f t="shared" si="18"/>
        <v>0.26702168974435636</v>
      </c>
      <c r="V65" s="5">
        <f t="shared" si="19"/>
        <v>0.22775204660518159</v>
      </c>
    </row>
    <row r="66" spans="1:22">
      <c r="A66" s="20" t="s">
        <v>37</v>
      </c>
      <c r="B66" s="3" t="s">
        <v>51</v>
      </c>
      <c r="C66" s="3">
        <v>6</v>
      </c>
      <c r="D66" s="3">
        <v>16.500043253125739</v>
      </c>
      <c r="E66" s="3">
        <v>16.455132157212322</v>
      </c>
      <c r="F66" s="3">
        <f t="shared" si="10"/>
        <v>16.477587705169029</v>
      </c>
      <c r="G66">
        <f t="shared" si="11"/>
        <v>16.477587705169029</v>
      </c>
      <c r="H66" s="1">
        <f t="shared" si="12"/>
        <v>0.56089255226547596</v>
      </c>
      <c r="J66" s="2">
        <v>23.141373893268458</v>
      </c>
      <c r="K66" s="2">
        <v>23.198344404658972</v>
      </c>
      <c r="L66" s="2">
        <f t="shared" si="13"/>
        <v>23.169859148963717</v>
      </c>
      <c r="M66" s="2">
        <f t="shared" si="14"/>
        <v>23.169859148963717</v>
      </c>
      <c r="N66" s="5">
        <f t="shared" si="15"/>
        <v>0.31411184875976417</v>
      </c>
      <c r="O66" s="5"/>
      <c r="P66" s="2">
        <v>21.451683738804093</v>
      </c>
      <c r="Q66" s="2">
        <v>21.239733234560013</v>
      </c>
      <c r="R66" s="2">
        <f t="shared" si="16"/>
        <v>21.345708486682053</v>
      </c>
      <c r="S66" s="2">
        <f t="shared" si="17"/>
        <v>21.345708486682053</v>
      </c>
      <c r="T66" s="5">
        <f t="shared" si="18"/>
        <v>0.39183575299069684</v>
      </c>
      <c r="V66" s="5">
        <f t="shared" si="19"/>
        <v>0.41022552953154889</v>
      </c>
    </row>
    <row r="67" spans="1:22">
      <c r="A67" s="20" t="s">
        <v>38</v>
      </c>
      <c r="B67" s="3" t="s">
        <v>51</v>
      </c>
      <c r="C67" s="3">
        <v>6</v>
      </c>
      <c r="D67" s="3">
        <v>16.7700848568617</v>
      </c>
      <c r="E67" s="3">
        <v>16.817717120308011</v>
      </c>
      <c r="F67" s="3">
        <f t="shared" si="10"/>
        <v>16.793900988584856</v>
      </c>
      <c r="G67">
        <f t="shared" si="11"/>
        <v>16.793900988584856</v>
      </c>
      <c r="H67" s="1">
        <f t="shared" si="12"/>
        <v>0.45046379054385982</v>
      </c>
      <c r="J67" s="2">
        <v>23.544758389390772</v>
      </c>
      <c r="K67" s="2">
        <v>23.509803118285429</v>
      </c>
      <c r="L67" s="2">
        <f t="shared" si="13"/>
        <v>23.527280753838099</v>
      </c>
      <c r="M67" s="2">
        <f t="shared" si="14"/>
        <v>23.527280753838099</v>
      </c>
      <c r="N67" s="5">
        <f t="shared" si="15"/>
        <v>0.24518262745279765</v>
      </c>
      <c r="O67" s="5"/>
      <c r="P67" s="2">
        <v>21.325350423504808</v>
      </c>
      <c r="Q67" s="2">
        <v>21.438942026366</v>
      </c>
      <c r="R67" s="2">
        <f t="shared" si="16"/>
        <v>21.382146224935404</v>
      </c>
      <c r="S67" s="2">
        <f t="shared" si="17"/>
        <v>21.382146224935404</v>
      </c>
      <c r="T67" s="5">
        <f t="shared" si="18"/>
        <v>0.38206319962911456</v>
      </c>
      <c r="V67" s="5">
        <f t="shared" si="19"/>
        <v>0.34814614988984438</v>
      </c>
    </row>
    <row r="68" spans="1:22">
      <c r="A68" s="20" t="s">
        <v>39</v>
      </c>
      <c r="B68" s="3" t="s">
        <v>51</v>
      </c>
      <c r="C68" s="3">
        <v>6</v>
      </c>
      <c r="D68" s="3">
        <v>17.941644570779921</v>
      </c>
      <c r="E68" s="3">
        <v>17.993265346649903</v>
      </c>
      <c r="F68" s="3">
        <f t="shared" ref="F68:F77" si="20">AVERAGE(D68:E68)</f>
        <v>17.96745495871491</v>
      </c>
      <c r="G68">
        <f t="shared" ref="G68:G77" si="21">F68</f>
        <v>17.96745495871491</v>
      </c>
      <c r="H68" s="1">
        <f t="shared" ref="H68:H77" si="22">POWER(2,G$124-G68)</f>
        <v>0.19970316159843315</v>
      </c>
      <c r="J68" s="2">
        <v>23.794474703915313</v>
      </c>
      <c r="L68" s="2">
        <f t="shared" ref="L68:L77" si="23">AVERAGE(J68:K68)</f>
        <v>23.794474703915313</v>
      </c>
      <c r="M68" s="2">
        <f t="shared" ref="M68:M77" si="24">L68</f>
        <v>23.794474703915313</v>
      </c>
      <c r="N68" s="5">
        <f t="shared" ref="N68:N77" si="25">POWER(2,M$124-M68)</f>
        <v>0.20373061731928946</v>
      </c>
      <c r="O68" s="5"/>
      <c r="P68" s="2">
        <v>22.10993193772007</v>
      </c>
      <c r="R68" s="2">
        <f t="shared" ref="R68:R77" si="26">AVERAGE(P68:Q68)</f>
        <v>22.10993193772007</v>
      </c>
      <c r="S68" s="2">
        <f t="shared" ref="S68:S77" si="27">R68</f>
        <v>22.10993193772007</v>
      </c>
      <c r="T68" s="5">
        <f t="shared" ref="T68:T77" si="28">POWER(2,S$124-S68)</f>
        <v>0.23070121323817536</v>
      </c>
      <c r="V68" s="5">
        <f t="shared" ref="V68:V77" si="29">GEOMEAN(H68,N68,T68)</f>
        <v>0.21094231440941877</v>
      </c>
    </row>
    <row r="69" spans="1:22">
      <c r="A69" s="20" t="s">
        <v>40</v>
      </c>
      <c r="B69" s="3" t="s">
        <v>24</v>
      </c>
      <c r="C69" s="3">
        <v>6</v>
      </c>
      <c r="D69" s="3">
        <v>17.850676899084863</v>
      </c>
      <c r="E69" s="3">
        <v>17.821563970836849</v>
      </c>
      <c r="F69" s="3">
        <f t="shared" si="20"/>
        <v>17.836120434960854</v>
      </c>
      <c r="G69">
        <f t="shared" si="21"/>
        <v>17.836120434960854</v>
      </c>
      <c r="H69" s="1">
        <f t="shared" si="22"/>
        <v>0.21873615392389817</v>
      </c>
      <c r="J69" s="2">
        <v>24.112550627715528</v>
      </c>
      <c r="K69" s="2">
        <v>24.257629427241795</v>
      </c>
      <c r="L69" s="2">
        <f t="shared" si="23"/>
        <v>24.185090027478662</v>
      </c>
      <c r="M69" s="2">
        <f t="shared" si="24"/>
        <v>24.185090027478662</v>
      </c>
      <c r="N69" s="5">
        <f t="shared" si="25"/>
        <v>0.1554065688548078</v>
      </c>
      <c r="O69" s="5"/>
      <c r="P69" s="2">
        <v>21.316951244085487</v>
      </c>
      <c r="Q69" s="2">
        <v>21.149342521285291</v>
      </c>
      <c r="R69" s="2">
        <f t="shared" si="26"/>
        <v>21.233146882685389</v>
      </c>
      <c r="S69" s="2">
        <f t="shared" si="27"/>
        <v>21.233146882685389</v>
      </c>
      <c r="T69" s="5">
        <f t="shared" si="28"/>
        <v>0.42363172850462733</v>
      </c>
      <c r="V69" s="5">
        <f t="shared" si="29"/>
        <v>0.24329105468397583</v>
      </c>
    </row>
    <row r="70" spans="1:22">
      <c r="A70" s="19" t="s">
        <v>40</v>
      </c>
      <c r="B70" s="3" t="s">
        <v>24</v>
      </c>
      <c r="C70" s="3">
        <v>9</v>
      </c>
      <c r="D70" s="3">
        <v>17.706538692178228</v>
      </c>
      <c r="E70" s="3">
        <v>17.737858226625995</v>
      </c>
      <c r="F70" s="3">
        <f t="shared" si="20"/>
        <v>17.722198459402112</v>
      </c>
      <c r="G70">
        <f t="shared" si="21"/>
        <v>17.722198459402112</v>
      </c>
      <c r="H70" s="1">
        <f t="shared" si="22"/>
        <v>0.23670885429100672</v>
      </c>
      <c r="J70" s="2">
        <v>23.864046395227454</v>
      </c>
      <c r="K70" s="2">
        <v>23.818667596805888</v>
      </c>
      <c r="L70" s="2">
        <f t="shared" si="23"/>
        <v>23.841356996016671</v>
      </c>
      <c r="M70" s="2">
        <f t="shared" si="24"/>
        <v>23.841356996016671</v>
      </c>
      <c r="N70" s="5">
        <f t="shared" si="25"/>
        <v>0.19721653534483999</v>
      </c>
      <c r="O70" s="5"/>
      <c r="P70" s="2">
        <v>21.435306305144653</v>
      </c>
      <c r="Q70" s="2">
        <v>21.397375952876132</v>
      </c>
      <c r="R70" s="2">
        <f t="shared" si="26"/>
        <v>21.416341129010391</v>
      </c>
      <c r="S70" s="2">
        <f t="shared" si="27"/>
        <v>21.416341129010391</v>
      </c>
      <c r="T70" s="5">
        <f t="shared" si="28"/>
        <v>0.37311397561816234</v>
      </c>
      <c r="V70" s="5">
        <f t="shared" si="29"/>
        <v>0.25921877164383017</v>
      </c>
    </row>
    <row r="71" spans="1:22">
      <c r="A71" s="19" t="s">
        <v>40</v>
      </c>
      <c r="B71" s="3" t="s">
        <v>24</v>
      </c>
      <c r="C71" s="3">
        <v>12</v>
      </c>
      <c r="D71" s="3">
        <v>17.605567086954721</v>
      </c>
      <c r="E71" s="3">
        <v>17.48445098172057</v>
      </c>
      <c r="F71" s="3">
        <f t="shared" si="20"/>
        <v>17.545009034337646</v>
      </c>
      <c r="G71">
        <f t="shared" si="21"/>
        <v>17.545009034337646</v>
      </c>
      <c r="H71" s="1">
        <f t="shared" si="22"/>
        <v>0.26764173419043968</v>
      </c>
      <c r="J71" s="2">
        <v>23.77482369649664</v>
      </c>
      <c r="K71" s="2">
        <v>23.865855746153642</v>
      </c>
      <c r="L71" s="2">
        <f t="shared" si="23"/>
        <v>23.820339721325141</v>
      </c>
      <c r="M71" s="2">
        <f t="shared" si="24"/>
        <v>23.820339721325141</v>
      </c>
      <c r="N71" s="5">
        <f t="shared" si="25"/>
        <v>0.20011062807190397</v>
      </c>
      <c r="O71" s="5"/>
      <c r="P71" s="2">
        <v>21.551875488647575</v>
      </c>
      <c r="Q71" s="2">
        <v>21.429794417479496</v>
      </c>
      <c r="R71" s="2">
        <f t="shared" si="26"/>
        <v>21.490834953063533</v>
      </c>
      <c r="S71" s="2">
        <f t="shared" si="27"/>
        <v>21.490834953063533</v>
      </c>
      <c r="T71" s="5">
        <f t="shared" si="28"/>
        <v>0.35433711190851419</v>
      </c>
      <c r="V71" s="5">
        <f t="shared" si="29"/>
        <v>0.26673512558205348</v>
      </c>
    </row>
    <row r="72" spans="1:22">
      <c r="A72" s="19" t="s">
        <v>40</v>
      </c>
      <c r="B72" s="3" t="s">
        <v>24</v>
      </c>
      <c r="C72" s="3">
        <v>15</v>
      </c>
      <c r="D72" s="3">
        <v>17.526777877475386</v>
      </c>
      <c r="E72" s="3">
        <v>17.549649044402802</v>
      </c>
      <c r="F72" s="3">
        <f t="shared" si="20"/>
        <v>17.538213460939094</v>
      </c>
      <c r="G72">
        <f t="shared" si="21"/>
        <v>17.538213460939094</v>
      </c>
      <c r="H72" s="1">
        <f t="shared" si="22"/>
        <v>0.26890538954250487</v>
      </c>
      <c r="J72" s="2">
        <v>23.737433683367264</v>
      </c>
      <c r="K72" s="2">
        <v>23.811199408207194</v>
      </c>
      <c r="L72" s="2">
        <f t="shared" si="23"/>
        <v>23.774316545787229</v>
      </c>
      <c r="M72" s="2">
        <f t="shared" si="24"/>
        <v>23.774316545787229</v>
      </c>
      <c r="N72" s="5">
        <f t="shared" si="25"/>
        <v>0.20659723811958194</v>
      </c>
      <c r="O72" s="5"/>
      <c r="P72" s="2">
        <v>21.682034398461667</v>
      </c>
      <c r="Q72" s="2">
        <v>21.770627646375019</v>
      </c>
      <c r="R72" s="2">
        <f t="shared" si="26"/>
        <v>21.726331022418343</v>
      </c>
      <c r="S72" s="2">
        <f t="shared" si="27"/>
        <v>21.726331022418343</v>
      </c>
      <c r="T72" s="5">
        <f t="shared" si="28"/>
        <v>0.30097142208750327</v>
      </c>
      <c r="V72" s="5">
        <f t="shared" si="29"/>
        <v>0.25571120540002995</v>
      </c>
    </row>
    <row r="73" spans="1:22">
      <c r="A73" s="19" t="s">
        <v>40</v>
      </c>
      <c r="B73" s="3" t="s">
        <v>24</v>
      </c>
      <c r="C73" s="3">
        <v>18</v>
      </c>
      <c r="D73" s="3">
        <v>17.885992399139955</v>
      </c>
      <c r="E73" s="3">
        <v>17.861166184764944</v>
      </c>
      <c r="F73" s="3">
        <f t="shared" si="20"/>
        <v>17.873579291952449</v>
      </c>
      <c r="G73">
        <f t="shared" si="21"/>
        <v>17.873579291952449</v>
      </c>
      <c r="H73" s="1">
        <f t="shared" si="22"/>
        <v>0.2131298758736915</v>
      </c>
      <c r="J73" s="2">
        <v>23.850986306960376</v>
      </c>
      <c r="K73" s="2">
        <v>24.05975305790464</v>
      </c>
      <c r="L73" s="2">
        <f t="shared" si="23"/>
        <v>23.955369682432508</v>
      </c>
      <c r="M73" s="2">
        <f t="shared" si="24"/>
        <v>23.955369682432508</v>
      </c>
      <c r="N73" s="5">
        <f t="shared" si="25"/>
        <v>0.18223092785395373</v>
      </c>
      <c r="O73" s="5"/>
      <c r="P73" s="2">
        <v>20.573742812201036</v>
      </c>
      <c r="Q73" s="2">
        <v>20.563635051864278</v>
      </c>
      <c r="R73" s="2">
        <f t="shared" si="26"/>
        <v>20.568688932032657</v>
      </c>
      <c r="S73" s="2">
        <f t="shared" si="27"/>
        <v>20.568688932032657</v>
      </c>
      <c r="T73" s="5">
        <f t="shared" si="28"/>
        <v>0.67144470565895542</v>
      </c>
      <c r="V73" s="5">
        <f t="shared" si="29"/>
        <v>0.29654610495299943</v>
      </c>
    </row>
    <row r="74" spans="1:22">
      <c r="A74" s="7" t="s">
        <v>48</v>
      </c>
      <c r="B74" s="3" t="s">
        <v>49</v>
      </c>
      <c r="C74" s="3" t="s">
        <v>11</v>
      </c>
      <c r="D74" s="3">
        <v>17.629270909723825</v>
      </c>
      <c r="E74" s="3">
        <v>17.462494272918232</v>
      </c>
      <c r="F74" s="3">
        <f t="shared" si="20"/>
        <v>17.545882591321028</v>
      </c>
      <c r="G74">
        <f t="shared" si="21"/>
        <v>17.545882591321028</v>
      </c>
      <c r="H74" s="1">
        <f t="shared" si="22"/>
        <v>0.26747972522101243</v>
      </c>
      <c r="J74" s="2">
        <v>22.945827100259422</v>
      </c>
      <c r="K74" s="2">
        <v>23.016960401662075</v>
      </c>
      <c r="L74" s="2">
        <f t="shared" si="23"/>
        <v>22.981393750960748</v>
      </c>
      <c r="M74" s="2">
        <f t="shared" si="24"/>
        <v>22.981393750960748</v>
      </c>
      <c r="N74" s="5">
        <f t="shared" si="25"/>
        <v>0.35794644777187817</v>
      </c>
      <c r="O74" s="5"/>
      <c r="P74" s="2">
        <v>20.757174245327164</v>
      </c>
      <c r="Q74" s="2">
        <v>20.811886027283542</v>
      </c>
      <c r="R74" s="2">
        <f t="shared" si="26"/>
        <v>20.784530136305353</v>
      </c>
      <c r="S74" s="2">
        <f t="shared" si="27"/>
        <v>20.784530136305353</v>
      </c>
      <c r="T74" s="5">
        <f t="shared" si="28"/>
        <v>0.57814340640665296</v>
      </c>
      <c r="V74" s="5">
        <f t="shared" si="29"/>
        <v>0.38110808958231074</v>
      </c>
    </row>
    <row r="75" spans="1:22">
      <c r="A75" s="19" t="s">
        <v>48</v>
      </c>
      <c r="B75" s="3" t="s">
        <v>49</v>
      </c>
      <c r="C75" s="3" t="s">
        <v>12</v>
      </c>
      <c r="D75" s="3">
        <v>17.523950773365321</v>
      </c>
      <c r="E75" s="3">
        <v>17.784798714302454</v>
      </c>
      <c r="F75" s="3">
        <f t="shared" si="20"/>
        <v>17.654374743833888</v>
      </c>
      <c r="G75">
        <f t="shared" si="21"/>
        <v>17.654374743833888</v>
      </c>
      <c r="H75" s="1">
        <f t="shared" si="22"/>
        <v>0.24810269179350281</v>
      </c>
      <c r="J75" s="2">
        <v>23.637656820613042</v>
      </c>
      <c r="K75" s="2">
        <v>23.652892605089544</v>
      </c>
      <c r="L75" s="2">
        <f t="shared" si="23"/>
        <v>23.645274712851293</v>
      </c>
      <c r="M75" s="2">
        <f t="shared" si="24"/>
        <v>23.645274712851293</v>
      </c>
      <c r="N75" s="5">
        <f t="shared" si="25"/>
        <v>0.22592795630041518</v>
      </c>
      <c r="O75" s="5"/>
      <c r="P75" s="2">
        <v>21.03208830417601</v>
      </c>
      <c r="Q75" s="2">
        <v>21.091772104615487</v>
      </c>
      <c r="R75" s="2">
        <f t="shared" si="26"/>
        <v>21.06193020439575</v>
      </c>
      <c r="S75" s="2">
        <f t="shared" si="27"/>
        <v>21.06193020439575</v>
      </c>
      <c r="T75" s="5">
        <f t="shared" si="28"/>
        <v>0.47701258337652558</v>
      </c>
      <c r="V75" s="5">
        <f t="shared" si="29"/>
        <v>0.29902701705685247</v>
      </c>
    </row>
    <row r="76" spans="1:22">
      <c r="A76" s="19" t="s">
        <v>48</v>
      </c>
      <c r="B76" s="3" t="s">
        <v>49</v>
      </c>
      <c r="C76" s="3" t="s">
        <v>13</v>
      </c>
      <c r="D76" s="3">
        <v>17.684483195940103</v>
      </c>
      <c r="E76" s="3">
        <v>17.458326370220391</v>
      </c>
      <c r="F76" s="3">
        <f t="shared" si="20"/>
        <v>17.571404783080247</v>
      </c>
      <c r="G76">
        <f t="shared" si="21"/>
        <v>17.571404783080247</v>
      </c>
      <c r="H76" s="1">
        <f t="shared" si="22"/>
        <v>0.26278944827338768</v>
      </c>
      <c r="J76" s="2">
        <v>23.61817075396894</v>
      </c>
      <c r="K76" s="2">
        <v>23.730474204674941</v>
      </c>
      <c r="L76" s="2">
        <f t="shared" si="23"/>
        <v>23.67432247932194</v>
      </c>
      <c r="M76" s="2">
        <f t="shared" si="24"/>
        <v>23.67432247932194</v>
      </c>
      <c r="N76" s="5">
        <f t="shared" si="25"/>
        <v>0.22142452657034717</v>
      </c>
      <c r="O76" s="5"/>
      <c r="P76" s="2">
        <v>20.753791448773079</v>
      </c>
      <c r="Q76" s="2">
        <v>20.962488771771085</v>
      </c>
      <c r="R76" s="2">
        <f t="shared" si="26"/>
        <v>20.858140110272082</v>
      </c>
      <c r="S76" s="2">
        <f t="shared" si="27"/>
        <v>20.858140110272082</v>
      </c>
      <c r="T76" s="5">
        <f t="shared" si="28"/>
        <v>0.5493849610903152</v>
      </c>
      <c r="V76" s="5">
        <f t="shared" si="29"/>
        <v>0.3173731177713725</v>
      </c>
    </row>
    <row r="77" spans="1:22">
      <c r="A77" s="7"/>
      <c r="B77" s="3"/>
      <c r="C77" s="3" t="s">
        <v>14</v>
      </c>
      <c r="D77" s="3">
        <v>17.354770706537607</v>
      </c>
      <c r="E77" s="3">
        <v>17.186229900131437</v>
      </c>
      <c r="F77" s="3">
        <f t="shared" si="20"/>
        <v>17.270500303334522</v>
      </c>
      <c r="G77">
        <f t="shared" si="21"/>
        <v>17.270500303334522</v>
      </c>
      <c r="H77" s="1">
        <f t="shared" si="22"/>
        <v>0.32373465894445574</v>
      </c>
      <c r="J77" s="2">
        <v>23.602001693366525</v>
      </c>
      <c r="K77" s="2">
        <v>23.610318344158824</v>
      </c>
      <c r="L77" s="2">
        <f t="shared" si="23"/>
        <v>23.606160018762672</v>
      </c>
      <c r="M77" s="2">
        <f t="shared" si="24"/>
        <v>23.606160018762672</v>
      </c>
      <c r="N77" s="5">
        <f t="shared" si="25"/>
        <v>0.23213716164289189</v>
      </c>
      <c r="O77" s="5"/>
      <c r="P77" s="2">
        <v>22.58716661172269</v>
      </c>
      <c r="Q77" s="2">
        <v>22.210118459619551</v>
      </c>
      <c r="R77" s="2">
        <f t="shared" si="26"/>
        <v>22.398642535671122</v>
      </c>
      <c r="S77" s="2">
        <f t="shared" si="27"/>
        <v>22.398642535671122</v>
      </c>
      <c r="T77" s="5">
        <f t="shared" si="28"/>
        <v>0.18885971431292514</v>
      </c>
      <c r="V77" s="5">
        <f t="shared" si="29"/>
        <v>0.24211650634727414</v>
      </c>
    </row>
    <row r="78" spans="1:22">
      <c r="A78" s="8" t="s">
        <v>54</v>
      </c>
      <c r="G78" s="3"/>
      <c r="H78" s="1"/>
      <c r="L78" s="3"/>
      <c r="N78" s="5"/>
      <c r="O78" s="5"/>
      <c r="R78" s="3"/>
      <c r="T78" s="5"/>
      <c r="V78" s="5"/>
    </row>
    <row r="79" spans="1:22">
      <c r="A79" s="20" t="s">
        <v>42</v>
      </c>
      <c r="B79" s="3" t="s">
        <v>51</v>
      </c>
      <c r="C79" s="2">
        <v>3</v>
      </c>
      <c r="D79" s="2">
        <v>17.83813543579101</v>
      </c>
      <c r="E79" s="2">
        <v>17.792069540656826</v>
      </c>
      <c r="F79" s="3">
        <f t="shared" ref="F79:F110" si="30">AVERAGE(D79:E79)</f>
        <v>17.815102488223918</v>
      </c>
      <c r="G79">
        <f t="shared" ref="G79:G119" si="31">F79+F$134</f>
        <v>18.0400134846636</v>
      </c>
      <c r="H79" s="1">
        <f t="shared" ref="H79:H123" si="32">POWER(2,G$124-G79)</f>
        <v>0.18990773222666274</v>
      </c>
      <c r="J79" s="2">
        <v>24.861772821149685</v>
      </c>
      <c r="K79" s="2">
        <v>24.662129147917256</v>
      </c>
      <c r="L79" s="2">
        <f t="shared" ref="L79:L110" si="33">AVERAGE(J79:K79)</f>
        <v>24.76195098453347</v>
      </c>
      <c r="M79" s="2">
        <f t="shared" ref="M79:M119" si="34">L79+L$134</f>
        <v>24.697990467612765</v>
      </c>
      <c r="N79" s="5">
        <f t="shared" ref="N79:N119" si="35">POWER(2,M$124-M79)</f>
        <v>0.10891080164465734</v>
      </c>
      <c r="O79" s="5"/>
      <c r="P79" s="2">
        <v>21.650655228899989</v>
      </c>
      <c r="Q79" s="2">
        <v>22.071637678789052</v>
      </c>
      <c r="R79" s="2">
        <f t="shared" ref="R79:R110" si="36">AVERAGE(P79:Q79)</f>
        <v>21.861146453844519</v>
      </c>
      <c r="S79" s="2">
        <f t="shared" ref="S79:S119" si="37">R79+R$134</f>
        <v>21.386526839380274</v>
      </c>
      <c r="T79" s="5">
        <f t="shared" ref="T79:T119" si="38">POWER(2,S$124-S79)</f>
        <v>0.38090485838814464</v>
      </c>
      <c r="V79" s="5">
        <f t="shared" ref="V79:V110" si="39">GEOMEAN(H79,N79,T79)</f>
        <v>0.19898028022822772</v>
      </c>
    </row>
    <row r="80" spans="1:22">
      <c r="A80" s="19" t="s">
        <v>42</v>
      </c>
      <c r="B80" s="3" t="s">
        <v>51</v>
      </c>
      <c r="C80" s="2">
        <v>6</v>
      </c>
      <c r="D80" s="2">
        <v>17.472153237710835</v>
      </c>
      <c r="E80" s="2">
        <v>17.313228887619047</v>
      </c>
      <c r="F80" s="3">
        <f t="shared" si="30"/>
        <v>17.392691062664941</v>
      </c>
      <c r="G80">
        <f t="shared" si="31"/>
        <v>17.617602059104623</v>
      </c>
      <c r="H80" s="1">
        <f t="shared" si="32"/>
        <v>0.25450783541751926</v>
      </c>
      <c r="J80" s="2">
        <v>24.31548104683025</v>
      </c>
      <c r="K80" s="2">
        <v>24.437726135549809</v>
      </c>
      <c r="L80" s="2">
        <f t="shared" si="33"/>
        <v>24.37660359119003</v>
      </c>
      <c r="M80" s="2">
        <f t="shared" si="34"/>
        <v>24.312643074269324</v>
      </c>
      <c r="N80" s="5">
        <f t="shared" si="35"/>
        <v>0.14225648673394267</v>
      </c>
      <c r="O80" s="5"/>
      <c r="P80" s="2">
        <v>21.17665987531025</v>
      </c>
      <c r="Q80" s="2">
        <v>21.23356851781071</v>
      </c>
      <c r="R80" s="2">
        <f t="shared" si="36"/>
        <v>21.20511419656048</v>
      </c>
      <c r="S80" s="2">
        <f t="shared" si="37"/>
        <v>20.730494582096235</v>
      </c>
      <c r="T80" s="5">
        <f t="shared" si="38"/>
        <v>0.60020816572399982</v>
      </c>
      <c r="V80" s="5">
        <f t="shared" si="39"/>
        <v>0.27905622308303157</v>
      </c>
    </row>
    <row r="81" spans="1:22">
      <c r="A81" s="19" t="s">
        <v>42</v>
      </c>
      <c r="B81" s="3" t="s">
        <v>51</v>
      </c>
      <c r="C81" s="2">
        <v>9</v>
      </c>
      <c r="D81" s="2">
        <v>20.402059888482523</v>
      </c>
      <c r="E81" s="2">
        <v>20.311470198257126</v>
      </c>
      <c r="F81" s="3">
        <f t="shared" si="30"/>
        <v>20.356765043369826</v>
      </c>
      <c r="G81">
        <f t="shared" si="31"/>
        <v>20.581676039809508</v>
      </c>
      <c r="H81" s="1">
        <f t="shared" si="32"/>
        <v>3.2615645622502618E-2</v>
      </c>
      <c r="J81" s="2">
        <v>26.828221246026771</v>
      </c>
      <c r="K81" s="2">
        <v>26.895120518844493</v>
      </c>
      <c r="L81" s="2">
        <f t="shared" si="33"/>
        <v>26.861670882435632</v>
      </c>
      <c r="M81" s="2">
        <f t="shared" si="34"/>
        <v>26.797710365514927</v>
      </c>
      <c r="N81" s="5">
        <f t="shared" si="35"/>
        <v>2.5409275549569107E-2</v>
      </c>
      <c r="O81" s="5"/>
      <c r="P81" s="2">
        <v>23.803859183052964</v>
      </c>
      <c r="Q81" s="2">
        <v>23.569574533547001</v>
      </c>
      <c r="R81" s="2">
        <f t="shared" si="36"/>
        <v>23.686716858299981</v>
      </c>
      <c r="S81" s="2">
        <f t="shared" si="37"/>
        <v>23.212097243835736</v>
      </c>
      <c r="T81" s="5">
        <f t="shared" si="38"/>
        <v>0.10746450958509524</v>
      </c>
      <c r="V81" s="5">
        <f t="shared" si="39"/>
        <v>4.4657503534433915E-2</v>
      </c>
    </row>
    <row r="82" spans="1:22">
      <c r="A82" s="19" t="s">
        <v>42</v>
      </c>
      <c r="B82" s="3" t="s">
        <v>51</v>
      </c>
      <c r="C82" s="2">
        <v>12</v>
      </c>
      <c r="D82" s="2">
        <v>17.622861674863739</v>
      </c>
      <c r="E82" s="2">
        <v>17.624726757570869</v>
      </c>
      <c r="F82" s="3">
        <f t="shared" si="30"/>
        <v>17.623794216217306</v>
      </c>
      <c r="G82">
        <f t="shared" si="31"/>
        <v>17.848705212656988</v>
      </c>
      <c r="H82" s="1">
        <f t="shared" si="32"/>
        <v>0.21683639383254291</v>
      </c>
      <c r="J82" s="2">
        <v>24.342717023597938</v>
      </c>
      <c r="K82" s="2">
        <v>24.345153960775491</v>
      </c>
      <c r="L82" s="2">
        <f t="shared" si="33"/>
        <v>24.343935492186716</v>
      </c>
      <c r="M82" s="2">
        <f t="shared" si="34"/>
        <v>24.279974975266011</v>
      </c>
      <c r="N82" s="5">
        <f t="shared" si="35"/>
        <v>0.14551446152934414</v>
      </c>
      <c r="O82" s="5"/>
      <c r="P82" s="2">
        <v>21.481808622586399</v>
      </c>
      <c r="Q82" s="2">
        <v>21.795753265415147</v>
      </c>
      <c r="R82" s="2">
        <f t="shared" si="36"/>
        <v>21.638780944000771</v>
      </c>
      <c r="S82" s="2">
        <f t="shared" si="37"/>
        <v>21.164161329536526</v>
      </c>
      <c r="T82" s="5">
        <f t="shared" si="38"/>
        <v>0.44438071206423319</v>
      </c>
      <c r="V82" s="5">
        <f t="shared" si="39"/>
        <v>0.24113736506922559</v>
      </c>
    </row>
    <row r="83" spans="1:22">
      <c r="A83" s="6" t="s">
        <v>42</v>
      </c>
      <c r="B83" s="3" t="s">
        <v>51</v>
      </c>
      <c r="C83" s="2">
        <v>15</v>
      </c>
      <c r="D83" s="2">
        <v>20.387817667062777</v>
      </c>
      <c r="E83" s="2">
        <v>20.779794210742612</v>
      </c>
      <c r="F83" s="3">
        <f t="shared" si="30"/>
        <v>20.583805938902692</v>
      </c>
      <c r="G83">
        <f t="shared" si="31"/>
        <v>20.808716935342375</v>
      </c>
      <c r="H83" s="1">
        <f t="shared" si="32"/>
        <v>2.7866335397565608E-2</v>
      </c>
      <c r="J83" s="2">
        <v>25.837810623625408</v>
      </c>
      <c r="K83" s="2">
        <v>25.5755135970456</v>
      </c>
      <c r="L83" s="2">
        <f t="shared" si="33"/>
        <v>25.706662110335504</v>
      </c>
      <c r="M83" s="2">
        <f t="shared" si="34"/>
        <v>25.642701593414799</v>
      </c>
      <c r="N83" s="5">
        <f t="shared" si="35"/>
        <v>5.6582817443493943E-2</v>
      </c>
      <c r="O83" s="5"/>
      <c r="P83" s="2">
        <v>22.671401961271712</v>
      </c>
      <c r="Q83" s="2">
        <v>22.675580068000826</v>
      </c>
      <c r="R83" s="2">
        <f t="shared" si="36"/>
        <v>22.673491014636269</v>
      </c>
      <c r="S83" s="2">
        <f t="shared" si="37"/>
        <v>22.198871400172024</v>
      </c>
      <c r="T83" s="5">
        <f t="shared" si="38"/>
        <v>0.21690843077122604</v>
      </c>
      <c r="V83" s="5">
        <f t="shared" si="39"/>
        <v>6.9932698543778288E-2</v>
      </c>
    </row>
    <row r="84" spans="1:22">
      <c r="A84" s="19" t="s">
        <v>42</v>
      </c>
      <c r="B84" s="3" t="s">
        <v>51</v>
      </c>
      <c r="C84" s="2">
        <v>18</v>
      </c>
      <c r="D84" s="2">
        <v>16.979032022707685</v>
      </c>
      <c r="E84" s="2">
        <v>17.000801399129596</v>
      </c>
      <c r="F84" s="3">
        <f t="shared" si="30"/>
        <v>16.989916710918642</v>
      </c>
      <c r="G84">
        <f t="shared" si="31"/>
        <v>17.214827707358324</v>
      </c>
      <c r="H84" s="1">
        <f t="shared" si="32"/>
        <v>0.33647152665610008</v>
      </c>
      <c r="J84" s="2">
        <v>23.600763689814514</v>
      </c>
      <c r="K84" s="2">
        <v>23.83193106689383</v>
      </c>
      <c r="L84" s="2">
        <f t="shared" si="33"/>
        <v>23.716347378354172</v>
      </c>
      <c r="M84" s="2">
        <f t="shared" si="34"/>
        <v>23.652386861433467</v>
      </c>
      <c r="N84" s="5">
        <f t="shared" si="35"/>
        <v>0.22481692521388039</v>
      </c>
      <c r="O84" s="5"/>
      <c r="P84" s="2">
        <v>21.328099117598718</v>
      </c>
      <c r="Q84" s="2">
        <v>21.602553315446102</v>
      </c>
      <c r="R84" s="2">
        <f t="shared" si="36"/>
        <v>21.46532621652241</v>
      </c>
      <c r="S84" s="2">
        <f t="shared" si="37"/>
        <v>20.990706602058165</v>
      </c>
      <c r="T84" s="5">
        <f t="shared" si="38"/>
        <v>0.50115293297062657</v>
      </c>
      <c r="V84" s="5">
        <f t="shared" si="39"/>
        <v>0.33593031686805125</v>
      </c>
    </row>
    <row r="85" spans="1:22">
      <c r="A85" s="20" t="s">
        <v>41</v>
      </c>
      <c r="B85" s="3" t="s">
        <v>24</v>
      </c>
      <c r="C85" s="2">
        <v>3</v>
      </c>
      <c r="D85" s="2">
        <v>17.786563021655411</v>
      </c>
      <c r="E85" s="2">
        <v>17.989257435486987</v>
      </c>
      <c r="F85" s="3">
        <f t="shared" si="30"/>
        <v>17.887910228571201</v>
      </c>
      <c r="G85">
        <f t="shared" si="31"/>
        <v>18.112821225010883</v>
      </c>
      <c r="H85" s="1">
        <f t="shared" si="32"/>
        <v>0.18056157483229471</v>
      </c>
      <c r="J85" s="2">
        <v>24.665962565158026</v>
      </c>
      <c r="K85" s="2">
        <v>24.753153584978016</v>
      </c>
      <c r="L85" s="2">
        <f t="shared" si="33"/>
        <v>24.709558075068021</v>
      </c>
      <c r="M85" s="2">
        <f t="shared" si="34"/>
        <v>24.645597558147315</v>
      </c>
      <c r="N85" s="5">
        <f t="shared" si="35"/>
        <v>0.11293870197774332</v>
      </c>
      <c r="O85" s="5"/>
      <c r="P85" s="2">
        <v>21.159753048016348</v>
      </c>
      <c r="Q85" s="2">
        <v>21.169083526776816</v>
      </c>
      <c r="R85" s="2">
        <f t="shared" si="36"/>
        <v>21.164418287396582</v>
      </c>
      <c r="S85" s="2">
        <f t="shared" si="37"/>
        <v>20.689798672932337</v>
      </c>
      <c r="T85" s="5">
        <f t="shared" si="38"/>
        <v>0.61738004629274479</v>
      </c>
      <c r="V85" s="5">
        <f t="shared" si="39"/>
        <v>0.23263420540825649</v>
      </c>
    </row>
    <row r="86" spans="1:22">
      <c r="A86" s="19" t="s">
        <v>41</v>
      </c>
      <c r="B86" s="3" t="s">
        <v>24</v>
      </c>
      <c r="C86" s="2">
        <v>6</v>
      </c>
      <c r="D86" s="2">
        <v>18.744906106414501</v>
      </c>
      <c r="E86" s="2">
        <v>18.735250872849047</v>
      </c>
      <c r="F86" s="3">
        <f t="shared" si="30"/>
        <v>18.740078489631774</v>
      </c>
      <c r="G86">
        <f t="shared" si="31"/>
        <v>18.964989486071456</v>
      </c>
      <c r="H86" s="1">
        <f t="shared" si="32"/>
        <v>0.1000223665909236</v>
      </c>
      <c r="J86" s="2">
        <v>25.77605311500621</v>
      </c>
      <c r="K86" s="2">
        <v>25.822465582565393</v>
      </c>
      <c r="L86" s="2">
        <f t="shared" si="33"/>
        <v>25.799259348785803</v>
      </c>
      <c r="M86" s="2">
        <f t="shared" si="34"/>
        <v>25.735298831865098</v>
      </c>
      <c r="N86" s="5">
        <f t="shared" si="35"/>
        <v>5.30652265036431E-2</v>
      </c>
      <c r="O86" s="5"/>
      <c r="P86" s="2">
        <v>22.098772349780276</v>
      </c>
      <c r="Q86" s="2">
        <v>22.114177231888789</v>
      </c>
      <c r="R86" s="2">
        <f t="shared" si="36"/>
        <v>22.106474790834532</v>
      </c>
      <c r="S86" s="2">
        <f t="shared" si="37"/>
        <v>21.631855176370287</v>
      </c>
      <c r="T86" s="5">
        <f t="shared" si="38"/>
        <v>0.32134039547808319</v>
      </c>
      <c r="V86" s="5">
        <f t="shared" si="39"/>
        <v>0.11947879229419479</v>
      </c>
    </row>
    <row r="87" spans="1:22">
      <c r="A87" s="19" t="s">
        <v>41</v>
      </c>
      <c r="B87" s="3" t="s">
        <v>24</v>
      </c>
      <c r="C87" s="2">
        <v>9</v>
      </c>
      <c r="D87" s="2">
        <v>17.712481596516749</v>
      </c>
      <c r="E87" s="2">
        <v>17.74011832664484</v>
      </c>
      <c r="F87" s="3">
        <f t="shared" si="30"/>
        <v>17.726299961580793</v>
      </c>
      <c r="G87">
        <f t="shared" si="31"/>
        <v>17.951210958020475</v>
      </c>
      <c r="H87" s="1">
        <f t="shared" si="32"/>
        <v>0.20196442243275636</v>
      </c>
      <c r="J87" s="2">
        <v>24.172912267910114</v>
      </c>
      <c r="K87" s="2">
        <v>23.830961793819199</v>
      </c>
      <c r="L87" s="2">
        <f t="shared" si="33"/>
        <v>24.001937030864656</v>
      </c>
      <c r="M87" s="2">
        <f t="shared" si="34"/>
        <v>23.937976513943951</v>
      </c>
      <c r="N87" s="5">
        <f t="shared" si="35"/>
        <v>0.18444120541330564</v>
      </c>
      <c r="O87" s="5"/>
      <c r="P87" s="2">
        <v>22.319833080326994</v>
      </c>
      <c r="Q87" s="2">
        <v>22.356711235853908</v>
      </c>
      <c r="R87" s="2">
        <f t="shared" si="36"/>
        <v>22.338272158090451</v>
      </c>
      <c r="S87" s="2">
        <f t="shared" si="37"/>
        <v>21.863652543626205</v>
      </c>
      <c r="T87" s="5">
        <f t="shared" si="38"/>
        <v>0.27364490308778411</v>
      </c>
      <c r="V87" s="5">
        <f t="shared" si="39"/>
        <v>0.2168236889506534</v>
      </c>
    </row>
    <row r="88" spans="1:22">
      <c r="A88" s="19" t="s">
        <v>41</v>
      </c>
      <c r="B88" s="3" t="s">
        <v>24</v>
      </c>
      <c r="C88" s="2">
        <v>12</v>
      </c>
      <c r="D88" s="2">
        <v>18.164392714676534</v>
      </c>
      <c r="E88" s="2">
        <v>18.069355278148144</v>
      </c>
      <c r="F88" s="3">
        <f t="shared" si="30"/>
        <v>18.116873996412338</v>
      </c>
      <c r="G88">
        <f t="shared" si="31"/>
        <v>18.34178499285202</v>
      </c>
      <c r="H88" s="1">
        <f t="shared" si="32"/>
        <v>0.15406371710443809</v>
      </c>
      <c r="J88" s="2">
        <v>24.874858033632705</v>
      </c>
      <c r="K88" s="2">
        <v>24.727094444028872</v>
      </c>
      <c r="L88" s="2">
        <f t="shared" si="33"/>
        <v>24.800976238830788</v>
      </c>
      <c r="M88" s="2">
        <f t="shared" si="34"/>
        <v>24.737015721910083</v>
      </c>
      <c r="N88" s="5">
        <f t="shared" si="35"/>
        <v>0.1060042267894673</v>
      </c>
      <c r="O88" s="5"/>
      <c r="P88" s="2">
        <v>22.0370561073793</v>
      </c>
      <c r="Q88" s="2">
        <v>22.156854441616399</v>
      </c>
      <c r="R88" s="2">
        <f t="shared" si="36"/>
        <v>22.096955274497851</v>
      </c>
      <c r="S88" s="2">
        <f t="shared" si="37"/>
        <v>21.622335660033606</v>
      </c>
      <c r="T88" s="5">
        <f t="shared" si="38"/>
        <v>0.32346774713678833</v>
      </c>
      <c r="V88" s="5">
        <f t="shared" si="39"/>
        <v>0.17416124184792953</v>
      </c>
    </row>
    <row r="89" spans="1:22">
      <c r="A89" s="19" t="s">
        <v>41</v>
      </c>
      <c r="B89" s="3" t="s">
        <v>24</v>
      </c>
      <c r="C89" s="2">
        <v>15</v>
      </c>
      <c r="D89" s="2">
        <v>21.840793645183062</v>
      </c>
      <c r="E89" s="2">
        <v>21.666336754908883</v>
      </c>
      <c r="F89" s="3">
        <f t="shared" si="30"/>
        <v>21.753565200045973</v>
      </c>
      <c r="G89">
        <f t="shared" si="31"/>
        <v>21.978476196485655</v>
      </c>
      <c r="H89" s="1">
        <f t="shared" si="32"/>
        <v>1.2386460859349541E-2</v>
      </c>
      <c r="J89" s="2">
        <v>26.752646085620967</v>
      </c>
      <c r="K89" s="2">
        <v>26.812359158664016</v>
      </c>
      <c r="L89" s="2">
        <f t="shared" si="33"/>
        <v>26.782502622142491</v>
      </c>
      <c r="M89" s="2">
        <f t="shared" si="34"/>
        <v>26.718542105221786</v>
      </c>
      <c r="N89" s="5">
        <f t="shared" si="35"/>
        <v>2.6842582958635119E-2</v>
      </c>
      <c r="O89" s="5"/>
      <c r="P89" s="2">
        <v>23.359009225939168</v>
      </c>
      <c r="Q89" s="2">
        <v>23.139386152650772</v>
      </c>
      <c r="R89" s="2">
        <f t="shared" si="36"/>
        <v>23.24919768929497</v>
      </c>
      <c r="S89" s="2">
        <f t="shared" si="37"/>
        <v>22.774578074830725</v>
      </c>
      <c r="T89" s="5">
        <f t="shared" si="38"/>
        <v>0.14553634192452311</v>
      </c>
      <c r="V89" s="5">
        <f t="shared" si="39"/>
        <v>3.6440220629399424E-2</v>
      </c>
    </row>
    <row r="90" spans="1:22">
      <c r="A90" s="19" t="s">
        <v>41</v>
      </c>
      <c r="B90" s="3" t="s">
        <v>24</v>
      </c>
      <c r="C90" s="2">
        <v>18</v>
      </c>
      <c r="D90" s="2">
        <v>18.43014039293535</v>
      </c>
      <c r="E90" s="2">
        <v>18.433381079554632</v>
      </c>
      <c r="F90" s="3">
        <f t="shared" si="30"/>
        <v>18.431760736244989</v>
      </c>
      <c r="G90">
        <f t="shared" si="31"/>
        <v>18.656671732684671</v>
      </c>
      <c r="H90" s="1">
        <f t="shared" si="32"/>
        <v>0.12385399452775968</v>
      </c>
      <c r="J90" s="2">
        <v>24.306735414651659</v>
      </c>
      <c r="K90" s="2">
        <v>24.389198002563283</v>
      </c>
      <c r="L90" s="2">
        <f t="shared" si="33"/>
        <v>24.347966708607473</v>
      </c>
      <c r="M90" s="2">
        <f t="shared" si="34"/>
        <v>24.284006191686768</v>
      </c>
      <c r="N90" s="5">
        <f t="shared" si="35"/>
        <v>0.14510842873239171</v>
      </c>
      <c r="O90" s="5"/>
      <c r="P90" s="2">
        <v>22.103275518523592</v>
      </c>
      <c r="Q90" s="2">
        <v>22.172286292234375</v>
      </c>
      <c r="R90" s="2">
        <f t="shared" si="36"/>
        <v>22.137780905378982</v>
      </c>
      <c r="S90" s="2">
        <f t="shared" si="37"/>
        <v>21.663161290914736</v>
      </c>
      <c r="T90" s="5">
        <f t="shared" si="38"/>
        <v>0.31444250275536156</v>
      </c>
      <c r="V90" s="5">
        <f t="shared" si="39"/>
        <v>0.17812079872948289</v>
      </c>
    </row>
    <row r="91" spans="1:22">
      <c r="A91" s="20" t="s">
        <v>43</v>
      </c>
      <c r="B91" s="3" t="s">
        <v>24</v>
      </c>
      <c r="C91" s="2">
        <v>3</v>
      </c>
      <c r="D91" s="2">
        <v>19.296815420929931</v>
      </c>
      <c r="E91" s="2">
        <v>19.600842532167597</v>
      </c>
      <c r="F91" s="3">
        <f t="shared" si="30"/>
        <v>19.448828976548764</v>
      </c>
      <c r="G91">
        <f t="shared" si="31"/>
        <v>19.673739972988447</v>
      </c>
      <c r="H91" s="1">
        <f t="shared" si="32"/>
        <v>6.1198668035819165E-2</v>
      </c>
      <c r="J91" s="2">
        <v>26.24605942340278</v>
      </c>
      <c r="K91" s="2">
        <v>26.299054952797619</v>
      </c>
      <c r="L91" s="2">
        <f t="shared" si="33"/>
        <v>26.272557188100201</v>
      </c>
      <c r="M91" s="2">
        <f t="shared" si="34"/>
        <v>26.208596671179496</v>
      </c>
      <c r="N91" s="5">
        <f t="shared" si="35"/>
        <v>3.8223739777784996E-2</v>
      </c>
      <c r="O91" s="5"/>
      <c r="P91" s="2">
        <v>22.035631466610909</v>
      </c>
      <c r="Q91" s="2">
        <v>22.160095626005262</v>
      </c>
      <c r="R91" s="2">
        <f t="shared" si="36"/>
        <v>22.097863546308083</v>
      </c>
      <c r="S91" s="2">
        <f t="shared" si="37"/>
        <v>21.623243931843838</v>
      </c>
      <c r="T91" s="5">
        <f t="shared" si="38"/>
        <v>0.32326416691703902</v>
      </c>
      <c r="V91" s="5">
        <f t="shared" si="39"/>
        <v>9.1105424811073296E-2</v>
      </c>
    </row>
    <row r="92" spans="1:22">
      <c r="A92" s="19" t="s">
        <v>43</v>
      </c>
      <c r="B92" s="3" t="s">
        <v>24</v>
      </c>
      <c r="C92" s="2">
        <v>6</v>
      </c>
      <c r="D92" s="2">
        <v>18.68263951135226</v>
      </c>
      <c r="E92" s="2">
        <v>18.881053433819375</v>
      </c>
      <c r="F92" s="3">
        <f t="shared" si="30"/>
        <v>18.781846472585819</v>
      </c>
      <c r="G92">
        <f t="shared" si="31"/>
        <v>19.006757469025501</v>
      </c>
      <c r="H92" s="1">
        <f t="shared" si="32"/>
        <v>9.7168099899477348E-2</v>
      </c>
      <c r="J92" s="2">
        <v>25.690240117178124</v>
      </c>
      <c r="K92" s="2">
        <v>25.571845579627649</v>
      </c>
      <c r="L92" s="2">
        <f t="shared" si="33"/>
        <v>25.631042848402885</v>
      </c>
      <c r="M92" s="2">
        <f t="shared" si="34"/>
        <v>25.56708233148218</v>
      </c>
      <c r="N92" s="5">
        <f t="shared" si="35"/>
        <v>5.9627724291460488E-2</v>
      </c>
      <c r="O92" s="5"/>
      <c r="P92" s="2">
        <v>21.677848348041216</v>
      </c>
      <c r="Q92" s="2">
        <v>21.727579267436631</v>
      </c>
      <c r="R92" s="2">
        <f t="shared" si="36"/>
        <v>21.702713807738924</v>
      </c>
      <c r="S92" s="2">
        <f t="shared" si="37"/>
        <v>21.228094193274679</v>
      </c>
      <c r="T92" s="5">
        <f t="shared" si="38"/>
        <v>0.42511799699706226</v>
      </c>
      <c r="V92" s="5">
        <f t="shared" si="39"/>
        <v>0.13504975850920303</v>
      </c>
    </row>
    <row r="93" spans="1:22">
      <c r="A93" s="19" t="s">
        <v>43</v>
      </c>
      <c r="B93" s="3" t="s">
        <v>24</v>
      </c>
      <c r="C93" s="2">
        <v>9</v>
      </c>
      <c r="D93" s="2">
        <v>18.294033384356705</v>
      </c>
      <c r="E93" s="2">
        <v>18.618565910073706</v>
      </c>
      <c r="F93" s="3">
        <f t="shared" si="30"/>
        <v>18.456299647215204</v>
      </c>
      <c r="G93">
        <f t="shared" si="31"/>
        <v>18.681210643654886</v>
      </c>
      <c r="H93" s="1">
        <f t="shared" si="32"/>
        <v>0.12176516727505507</v>
      </c>
      <c r="J93" s="2">
        <v>25.269377610201524</v>
      </c>
      <c r="K93" s="2">
        <v>25.350939089717041</v>
      </c>
      <c r="L93" s="2">
        <f t="shared" si="33"/>
        <v>25.310158349959281</v>
      </c>
      <c r="M93" s="2">
        <f t="shared" si="34"/>
        <v>25.246197833038575</v>
      </c>
      <c r="N93" s="5">
        <f t="shared" si="35"/>
        <v>7.4480759029570853E-2</v>
      </c>
      <c r="O93" s="5"/>
      <c r="P93" s="2">
        <v>22.26905340746627</v>
      </c>
      <c r="Q93" s="2">
        <v>22.060130360545017</v>
      </c>
      <c r="R93" s="2">
        <f t="shared" si="36"/>
        <v>22.164591884005645</v>
      </c>
      <c r="S93" s="2">
        <f t="shared" si="37"/>
        <v>21.6899722695414</v>
      </c>
      <c r="T93" s="5">
        <f t="shared" si="38"/>
        <v>0.30865288132787339</v>
      </c>
      <c r="V93" s="5">
        <f t="shared" si="39"/>
        <v>0.14093293606408766</v>
      </c>
    </row>
    <row r="94" spans="1:22">
      <c r="A94" s="19" t="s">
        <v>43</v>
      </c>
      <c r="B94" s="3" t="s">
        <v>24</v>
      </c>
      <c r="C94" s="2">
        <v>12</v>
      </c>
      <c r="D94" s="2">
        <v>19.267025159663465</v>
      </c>
      <c r="E94" s="2">
        <v>19.935970938617544</v>
      </c>
      <c r="F94" s="3">
        <f t="shared" si="30"/>
        <v>19.601498049140503</v>
      </c>
      <c r="G94">
        <f t="shared" si="31"/>
        <v>19.826409045580185</v>
      </c>
      <c r="H94" s="1">
        <f t="shared" si="32"/>
        <v>5.5053381537248876E-2</v>
      </c>
      <c r="J94" s="2">
        <v>26.182327049434505</v>
      </c>
      <c r="K94" s="2">
        <v>26.197129468275072</v>
      </c>
      <c r="L94" s="2">
        <f t="shared" si="33"/>
        <v>26.189728258854789</v>
      </c>
      <c r="M94" s="2">
        <f t="shared" si="34"/>
        <v>26.125767741934084</v>
      </c>
      <c r="N94" s="5">
        <f t="shared" si="35"/>
        <v>4.0482485407978039E-2</v>
      </c>
      <c r="O94" s="5"/>
      <c r="P94" s="2">
        <v>23.044375554454632</v>
      </c>
      <c r="Q94" s="2">
        <v>23.18878550288116</v>
      </c>
      <c r="R94" s="2">
        <f t="shared" si="36"/>
        <v>23.116580528667896</v>
      </c>
      <c r="S94" s="2">
        <f t="shared" si="37"/>
        <v>22.641960914203651</v>
      </c>
      <c r="T94" s="5">
        <f t="shared" si="38"/>
        <v>0.15954867356408411</v>
      </c>
      <c r="V94" s="5">
        <f t="shared" si="39"/>
        <v>7.0845910895033379E-2</v>
      </c>
    </row>
    <row r="95" spans="1:22">
      <c r="A95" s="19" t="s">
        <v>43</v>
      </c>
      <c r="B95" s="3" t="s">
        <v>24</v>
      </c>
      <c r="C95" s="2">
        <v>15</v>
      </c>
      <c r="D95" s="2">
        <v>19.312849404174095</v>
      </c>
      <c r="E95" s="2">
        <v>19.716596774815436</v>
      </c>
      <c r="F95" s="3">
        <f t="shared" si="30"/>
        <v>19.514723089494765</v>
      </c>
      <c r="G95">
        <f t="shared" si="31"/>
        <v>19.739634085934448</v>
      </c>
      <c r="H95" s="1">
        <f t="shared" si="32"/>
        <v>5.8466334301382206E-2</v>
      </c>
      <c r="J95" s="2">
        <v>24.656480995386154</v>
      </c>
      <c r="K95" s="2">
        <v>24.331472166813519</v>
      </c>
      <c r="L95" s="2">
        <f t="shared" si="33"/>
        <v>24.493976581099837</v>
      </c>
      <c r="M95" s="2">
        <f t="shared" si="34"/>
        <v>24.430016064179132</v>
      </c>
      <c r="N95" s="5">
        <f t="shared" si="35"/>
        <v>0.13114124072704864</v>
      </c>
      <c r="O95" s="5"/>
      <c r="P95" s="2">
        <v>21.640741934771174</v>
      </c>
      <c r="Q95" s="2">
        <v>21.533793277050385</v>
      </c>
      <c r="R95" s="2">
        <f t="shared" si="36"/>
        <v>21.587267605910782</v>
      </c>
      <c r="S95" s="2">
        <f t="shared" si="37"/>
        <v>21.112647991446536</v>
      </c>
      <c r="T95" s="5">
        <f t="shared" si="38"/>
        <v>0.46053459589724888</v>
      </c>
      <c r="V95" s="5">
        <f t="shared" si="39"/>
        <v>0.15227752331682978</v>
      </c>
    </row>
    <row r="96" spans="1:22">
      <c r="A96" s="19" t="s">
        <v>43</v>
      </c>
      <c r="B96" s="3" t="s">
        <v>24</v>
      </c>
      <c r="C96" s="2">
        <v>18</v>
      </c>
      <c r="D96" s="2">
        <v>17.681465779396845</v>
      </c>
      <c r="E96" s="2">
        <v>17.594620777502843</v>
      </c>
      <c r="F96" s="3">
        <f t="shared" si="30"/>
        <v>17.638043278449842</v>
      </c>
      <c r="G96">
        <f t="shared" si="31"/>
        <v>17.862954274889525</v>
      </c>
      <c r="H96" s="1">
        <f t="shared" si="32"/>
        <v>0.21470530777415722</v>
      </c>
      <c r="J96" s="2">
        <v>23.676645645034021</v>
      </c>
      <c r="K96" s="2">
        <v>23.582700429265852</v>
      </c>
      <c r="L96" s="2">
        <f t="shared" si="33"/>
        <v>23.629673037149935</v>
      </c>
      <c r="M96" s="2">
        <f t="shared" si="34"/>
        <v>23.56571252022923</v>
      </c>
      <c r="N96" s="5">
        <f t="shared" si="35"/>
        <v>0.23873746622963904</v>
      </c>
      <c r="O96" s="5"/>
      <c r="P96" s="2">
        <v>20.395476530360721</v>
      </c>
      <c r="Q96" s="2">
        <v>20.541821566337369</v>
      </c>
      <c r="R96" s="2">
        <f t="shared" si="36"/>
        <v>20.468649048349043</v>
      </c>
      <c r="S96" s="2">
        <f t="shared" si="37"/>
        <v>19.994029433884798</v>
      </c>
      <c r="T96" s="5">
        <f t="shared" si="38"/>
        <v>1</v>
      </c>
      <c r="V96" s="5">
        <f t="shared" si="39"/>
        <v>0.37146775438474039</v>
      </c>
    </row>
    <row r="97" spans="1:22">
      <c r="A97" s="20" t="s">
        <v>44</v>
      </c>
      <c r="B97" s="3" t="s">
        <v>51</v>
      </c>
      <c r="C97" s="2">
        <v>3</v>
      </c>
      <c r="D97" s="2">
        <v>17.488596543892896</v>
      </c>
      <c r="E97" s="2">
        <v>17.513474486283357</v>
      </c>
      <c r="F97" s="3">
        <f t="shared" si="30"/>
        <v>17.501035515088127</v>
      </c>
      <c r="G97">
        <f t="shared" si="31"/>
        <v>17.725946511527809</v>
      </c>
      <c r="H97" s="1">
        <f t="shared" si="32"/>
        <v>0.23609469423009941</v>
      </c>
      <c r="J97" s="2">
        <v>23.648349022468153</v>
      </c>
      <c r="K97" s="2">
        <v>23.585255248260474</v>
      </c>
      <c r="L97" s="2">
        <f t="shared" si="33"/>
        <v>23.616802135364313</v>
      </c>
      <c r="M97" s="2">
        <f t="shared" si="34"/>
        <v>23.552841618443608</v>
      </c>
      <c r="N97" s="5">
        <f t="shared" si="35"/>
        <v>0.2408768747530188</v>
      </c>
      <c r="O97" s="5"/>
      <c r="P97" s="2">
        <v>21.361781699170876</v>
      </c>
      <c r="Q97" s="2">
        <v>21.412083933992847</v>
      </c>
      <c r="R97" s="2">
        <f t="shared" si="36"/>
        <v>21.386932816581862</v>
      </c>
      <c r="S97" s="2">
        <f t="shared" si="37"/>
        <v>20.912313202117616</v>
      </c>
      <c r="T97" s="5">
        <f t="shared" si="38"/>
        <v>0.52913810935941086</v>
      </c>
      <c r="V97" s="5">
        <f t="shared" si="39"/>
        <v>0.31104039308700526</v>
      </c>
    </row>
    <row r="98" spans="1:22">
      <c r="A98" s="19" t="s">
        <v>44</v>
      </c>
      <c r="B98" s="3" t="s">
        <v>51</v>
      </c>
      <c r="C98" s="2">
        <v>6</v>
      </c>
      <c r="D98" s="2">
        <v>17.783584046739826</v>
      </c>
      <c r="E98" s="2">
        <v>17.71592196349221</v>
      </c>
      <c r="F98" s="3">
        <f t="shared" si="30"/>
        <v>17.74975300511602</v>
      </c>
      <c r="G98">
        <f t="shared" si="31"/>
        <v>17.974664001555702</v>
      </c>
      <c r="H98" s="1">
        <f t="shared" si="32"/>
        <v>0.19870774840965075</v>
      </c>
      <c r="J98" s="2">
        <v>24.343545833934463</v>
      </c>
      <c r="K98" s="2">
        <v>24.057189066909078</v>
      </c>
      <c r="L98" s="2">
        <f t="shared" si="33"/>
        <v>24.200367450421773</v>
      </c>
      <c r="M98" s="2">
        <f t="shared" si="34"/>
        <v>24.136406933501068</v>
      </c>
      <c r="N98" s="5">
        <f t="shared" si="35"/>
        <v>0.16074017749082306</v>
      </c>
      <c r="O98" s="5"/>
      <c r="P98" s="2">
        <v>21.398274071073669</v>
      </c>
      <c r="Q98" s="2">
        <v>21.52848520296979</v>
      </c>
      <c r="R98" s="2">
        <f t="shared" si="36"/>
        <v>21.463379637021731</v>
      </c>
      <c r="S98" s="2">
        <f t="shared" si="37"/>
        <v>20.988760022557486</v>
      </c>
      <c r="T98" s="5">
        <f t="shared" si="38"/>
        <v>0.50182957801476025</v>
      </c>
      <c r="V98" s="5">
        <f t="shared" si="39"/>
        <v>0.25213424378756782</v>
      </c>
    </row>
    <row r="99" spans="1:22">
      <c r="A99" s="19" t="s">
        <v>44</v>
      </c>
      <c r="B99" s="3" t="s">
        <v>51</v>
      </c>
      <c r="C99" s="2">
        <v>9</v>
      </c>
      <c r="D99" s="2">
        <v>18.929505101409489</v>
      </c>
      <c r="E99" s="2">
        <v>19.063272526102526</v>
      </c>
      <c r="F99" s="3">
        <f t="shared" si="30"/>
        <v>18.996388813756006</v>
      </c>
      <c r="G99">
        <f t="shared" si="31"/>
        <v>19.221299810195688</v>
      </c>
      <c r="H99" s="1">
        <f t="shared" si="32"/>
        <v>8.3741363949949271E-2</v>
      </c>
      <c r="J99" s="2">
        <v>25.934599151342116</v>
      </c>
      <c r="K99" s="2">
        <v>25.780053580210968</v>
      </c>
      <c r="L99" s="2">
        <f t="shared" si="33"/>
        <v>25.857326365776544</v>
      </c>
      <c r="M99" s="2">
        <f t="shared" si="34"/>
        <v>25.793365848855839</v>
      </c>
      <c r="N99" s="5">
        <f t="shared" si="35"/>
        <v>5.0971816203596351E-2</v>
      </c>
      <c r="O99" s="5"/>
      <c r="P99" s="2">
        <v>22.584453662341701</v>
      </c>
      <c r="Q99" s="2">
        <v>22.57635528462405</v>
      </c>
      <c r="R99" s="2">
        <f t="shared" si="36"/>
        <v>22.580404473482876</v>
      </c>
      <c r="S99" s="2">
        <f t="shared" si="37"/>
        <v>22.10578485901863</v>
      </c>
      <c r="T99" s="5">
        <f t="shared" si="38"/>
        <v>0.23136532621098463</v>
      </c>
      <c r="V99" s="5">
        <f t="shared" si="39"/>
        <v>9.9583978010406776E-2</v>
      </c>
    </row>
    <row r="100" spans="1:22">
      <c r="A100" s="6" t="s">
        <v>44</v>
      </c>
      <c r="B100" s="3" t="s">
        <v>51</v>
      </c>
      <c r="C100" s="2">
        <v>12</v>
      </c>
      <c r="D100" s="2">
        <v>19.171655073626813</v>
      </c>
      <c r="E100" s="2">
        <v>19.19952136321082</v>
      </c>
      <c r="F100" s="3">
        <f t="shared" si="30"/>
        <v>19.185588218418815</v>
      </c>
      <c r="G100">
        <f t="shared" si="31"/>
        <v>19.410499214858497</v>
      </c>
      <c r="H100" s="1">
        <f t="shared" si="32"/>
        <v>7.3448906473316228E-2</v>
      </c>
      <c r="J100" s="2">
        <v>25.694976245117825</v>
      </c>
      <c r="K100" s="2">
        <v>25.861710692907788</v>
      </c>
      <c r="L100" s="2">
        <f t="shared" si="33"/>
        <v>25.778343469012807</v>
      </c>
      <c r="M100" s="2">
        <f t="shared" si="34"/>
        <v>25.714382952092102</v>
      </c>
      <c r="N100" s="5">
        <f t="shared" si="35"/>
        <v>5.3840158471843494E-2</v>
      </c>
      <c r="O100" s="5"/>
      <c r="P100" s="2">
        <v>22.293331429259908</v>
      </c>
      <c r="Q100" s="2">
        <v>22.5237012912024</v>
      </c>
      <c r="R100" s="2">
        <f t="shared" si="36"/>
        <v>22.408516360231154</v>
      </c>
      <c r="S100" s="2">
        <f t="shared" si="37"/>
        <v>21.933896745766909</v>
      </c>
      <c r="T100" s="5">
        <f t="shared" si="38"/>
        <v>0.26064041083071382</v>
      </c>
      <c r="V100" s="5">
        <f t="shared" si="39"/>
        <v>0.10101312458228887</v>
      </c>
    </row>
    <row r="101" spans="1:22">
      <c r="A101" s="19" t="s">
        <v>44</v>
      </c>
      <c r="B101" s="3" t="s">
        <v>51</v>
      </c>
      <c r="C101" s="2">
        <v>15</v>
      </c>
      <c r="D101" s="2">
        <v>19.798814193917202</v>
      </c>
      <c r="E101" s="2">
        <v>19.810633976532934</v>
      </c>
      <c r="F101" s="3">
        <f t="shared" si="30"/>
        <v>19.804724085225068</v>
      </c>
      <c r="G101">
        <f t="shared" si="31"/>
        <v>20.02963508166475</v>
      </c>
      <c r="H101" s="1">
        <f t="shared" si="32"/>
        <v>4.7819702176848562E-2</v>
      </c>
      <c r="J101" s="2">
        <v>24.982253532784256</v>
      </c>
      <c r="K101" s="2">
        <v>25.01914142454293</v>
      </c>
      <c r="L101" s="2">
        <f t="shared" si="33"/>
        <v>25.000697478663593</v>
      </c>
      <c r="M101" s="2">
        <f t="shared" si="34"/>
        <v>24.936736961742888</v>
      </c>
      <c r="N101" s="5">
        <f t="shared" si="35"/>
        <v>9.2299871970070904E-2</v>
      </c>
      <c r="O101" s="5"/>
      <c r="P101" s="2">
        <v>22.669699017185771</v>
      </c>
      <c r="Q101" s="2">
        <v>23.163087020675555</v>
      </c>
      <c r="R101" s="2">
        <f t="shared" si="36"/>
        <v>22.916393018930663</v>
      </c>
      <c r="S101" s="2">
        <f t="shared" si="37"/>
        <v>22.441773404466417</v>
      </c>
      <c r="T101" s="5">
        <f t="shared" si="38"/>
        <v>0.18329712078199742</v>
      </c>
      <c r="V101" s="5">
        <f t="shared" si="39"/>
        <v>9.3179677482310139E-2</v>
      </c>
    </row>
    <row r="102" spans="1:22">
      <c r="A102" s="19" t="s">
        <v>44</v>
      </c>
      <c r="B102" s="3" t="s">
        <v>51</v>
      </c>
      <c r="C102" s="2">
        <v>18</v>
      </c>
      <c r="D102" s="2">
        <v>17.485852293335594</v>
      </c>
      <c r="E102" s="2">
        <v>17.565701707980999</v>
      </c>
      <c r="F102" s="3">
        <f t="shared" si="30"/>
        <v>17.525777000658294</v>
      </c>
      <c r="G102">
        <f t="shared" si="31"/>
        <v>17.750687997097977</v>
      </c>
      <c r="H102" s="1">
        <f t="shared" si="32"/>
        <v>0.23208031110493363</v>
      </c>
      <c r="J102" s="2">
        <v>23.666547314890437</v>
      </c>
      <c r="K102" s="2">
        <v>23.658991310707023</v>
      </c>
      <c r="L102" s="2">
        <f t="shared" si="33"/>
        <v>23.66276931279873</v>
      </c>
      <c r="M102" s="2">
        <f t="shared" si="34"/>
        <v>23.598808795878025</v>
      </c>
      <c r="N102" s="5">
        <f t="shared" si="35"/>
        <v>0.23332303049110759</v>
      </c>
      <c r="O102" s="5"/>
      <c r="P102" s="2">
        <v>21.082717294345336</v>
      </c>
      <c r="Q102" s="2">
        <v>21.134963338783443</v>
      </c>
      <c r="R102" s="2">
        <f t="shared" si="36"/>
        <v>21.10884031656439</v>
      </c>
      <c r="S102" s="2">
        <f t="shared" si="37"/>
        <v>20.634220702100144</v>
      </c>
      <c r="T102" s="5">
        <f t="shared" si="38"/>
        <v>0.64162787802765153</v>
      </c>
      <c r="V102" s="5">
        <f t="shared" si="39"/>
        <v>0.32630699010431935</v>
      </c>
    </row>
    <row r="103" spans="1:22">
      <c r="A103" s="6" t="s">
        <v>50</v>
      </c>
      <c r="B103" s="3" t="s">
        <v>51</v>
      </c>
      <c r="C103" s="2">
        <v>3</v>
      </c>
      <c r="D103" s="2">
        <v>17.605350188018491</v>
      </c>
      <c r="E103" s="2">
        <v>17.699136248567296</v>
      </c>
      <c r="F103" s="3">
        <f t="shared" si="30"/>
        <v>17.652243218292895</v>
      </c>
      <c r="G103">
        <f t="shared" si="31"/>
        <v>17.877154214732577</v>
      </c>
      <c r="H103" s="1">
        <f t="shared" si="32"/>
        <v>0.21260240499204178</v>
      </c>
      <c r="J103" s="2">
        <v>23.821628285250405</v>
      </c>
      <c r="K103" s="2">
        <v>23.711695904615539</v>
      </c>
      <c r="L103" s="2">
        <f t="shared" si="33"/>
        <v>23.766662094932972</v>
      </c>
      <c r="M103" s="2">
        <f t="shared" si="34"/>
        <v>23.702701578012267</v>
      </c>
      <c r="N103" s="5">
        <f t="shared" si="35"/>
        <v>0.21711146849343177</v>
      </c>
      <c r="O103" s="5"/>
      <c r="P103" s="2">
        <v>20.41621074503017</v>
      </c>
      <c r="Q103" s="2">
        <v>20.733444102959506</v>
      </c>
      <c r="R103" s="2">
        <f t="shared" si="36"/>
        <v>20.57482742399484</v>
      </c>
      <c r="S103" s="2">
        <f t="shared" si="37"/>
        <v>20.100207809530595</v>
      </c>
      <c r="T103" s="5">
        <f t="shared" si="38"/>
        <v>0.92904579939172838</v>
      </c>
      <c r="V103" s="5">
        <f t="shared" si="39"/>
        <v>0.35002254694359558</v>
      </c>
    </row>
    <row r="104" spans="1:22">
      <c r="A104" s="19" t="s">
        <v>50</v>
      </c>
      <c r="B104" s="3" t="s">
        <v>51</v>
      </c>
      <c r="C104" s="2">
        <v>6</v>
      </c>
      <c r="D104" s="2">
        <v>16.997892514276142</v>
      </c>
      <c r="E104" s="2">
        <v>16.987518985603415</v>
      </c>
      <c r="F104" s="3">
        <f t="shared" si="30"/>
        <v>16.99270574993978</v>
      </c>
      <c r="G104">
        <f t="shared" si="31"/>
        <v>17.217616746379463</v>
      </c>
      <c r="H104" s="1">
        <f t="shared" si="32"/>
        <v>0.33582168335614559</v>
      </c>
      <c r="J104" s="2">
        <v>22.663810231879381</v>
      </c>
      <c r="K104" s="2">
        <v>22.601609679564625</v>
      </c>
      <c r="L104" s="2">
        <f t="shared" si="33"/>
        <v>22.632709955722003</v>
      </c>
      <c r="M104" s="2">
        <f t="shared" si="34"/>
        <v>22.568749438801298</v>
      </c>
      <c r="N104" s="5">
        <f t="shared" si="35"/>
        <v>0.47647088980559915</v>
      </c>
      <c r="O104" s="5"/>
      <c r="P104" s="2">
        <v>20.966159903150192</v>
      </c>
      <c r="Q104" s="2">
        <v>21.710470890064855</v>
      </c>
      <c r="R104" s="2">
        <f t="shared" si="36"/>
        <v>21.338315396607523</v>
      </c>
      <c r="S104" s="2">
        <f t="shared" si="37"/>
        <v>20.863695782143278</v>
      </c>
      <c r="T104" s="5">
        <f t="shared" si="38"/>
        <v>0.54727340378674172</v>
      </c>
      <c r="V104" s="5">
        <f t="shared" si="39"/>
        <v>0.4440683455450038</v>
      </c>
    </row>
    <row r="105" spans="1:22">
      <c r="A105" s="19" t="s">
        <v>50</v>
      </c>
      <c r="B105" s="3" t="s">
        <v>51</v>
      </c>
      <c r="C105" s="2">
        <v>9</v>
      </c>
      <c r="D105" s="2">
        <v>20.607480918712245</v>
      </c>
      <c r="E105" s="2">
        <v>20.63457496537329</v>
      </c>
      <c r="F105" s="3">
        <f t="shared" si="30"/>
        <v>20.621027942042765</v>
      </c>
      <c r="G105">
        <f t="shared" si="31"/>
        <v>20.845938938482448</v>
      </c>
      <c r="H105" s="1">
        <f t="shared" si="32"/>
        <v>2.7156570301920445E-2</v>
      </c>
      <c r="J105" s="2">
        <v>25.413051293136441</v>
      </c>
      <c r="K105" s="2">
        <v>25.459913591053418</v>
      </c>
      <c r="L105" s="2">
        <f t="shared" si="33"/>
        <v>25.436482442094928</v>
      </c>
      <c r="M105" s="2">
        <f t="shared" si="34"/>
        <v>25.372521925174222</v>
      </c>
      <c r="N105" s="5">
        <f t="shared" si="35"/>
        <v>6.8236501594459986E-2</v>
      </c>
      <c r="O105" s="5"/>
      <c r="P105" s="2">
        <v>21.894355680118736</v>
      </c>
      <c r="Q105" s="2">
        <v>22.075032353664501</v>
      </c>
      <c r="R105" s="2">
        <f t="shared" si="36"/>
        <v>21.984694016891616</v>
      </c>
      <c r="S105" s="2">
        <f t="shared" si="37"/>
        <v>21.510074402427371</v>
      </c>
      <c r="T105" s="5">
        <f t="shared" si="38"/>
        <v>0.34964312220210614</v>
      </c>
      <c r="V105" s="5">
        <f t="shared" si="39"/>
        <v>8.6531099296237465E-2</v>
      </c>
    </row>
    <row r="106" spans="1:22">
      <c r="A106" s="19" t="s">
        <v>50</v>
      </c>
      <c r="B106" s="3" t="s">
        <v>51</v>
      </c>
      <c r="C106" s="2">
        <v>12</v>
      </c>
      <c r="D106" s="2">
        <v>18.572488198656025</v>
      </c>
      <c r="E106" s="2">
        <v>18.550689179885673</v>
      </c>
      <c r="F106" s="3">
        <f t="shared" si="30"/>
        <v>18.561588689270849</v>
      </c>
      <c r="G106">
        <f t="shared" si="31"/>
        <v>18.786499685710531</v>
      </c>
      <c r="H106" s="1">
        <f t="shared" si="32"/>
        <v>0.11319517359422497</v>
      </c>
      <c r="J106" s="2">
        <v>24.218223865270616</v>
      </c>
      <c r="K106" s="2">
        <v>24.110383217572654</v>
      </c>
      <c r="L106" s="2">
        <f t="shared" si="33"/>
        <v>24.164303541421635</v>
      </c>
      <c r="M106" s="2">
        <f t="shared" si="34"/>
        <v>24.10034302450093</v>
      </c>
      <c r="N106" s="5">
        <f t="shared" si="35"/>
        <v>0.16480893839496005</v>
      </c>
      <c r="O106" s="5"/>
      <c r="P106" s="2">
        <v>22.416915340793061</v>
      </c>
      <c r="Q106" s="2">
        <v>22.142773030238402</v>
      </c>
      <c r="R106" s="2">
        <f t="shared" si="36"/>
        <v>22.279844185515731</v>
      </c>
      <c r="S106" s="2">
        <f t="shared" si="37"/>
        <v>21.805224571051486</v>
      </c>
      <c r="T106" s="5">
        <f t="shared" si="38"/>
        <v>0.28495477293257077</v>
      </c>
      <c r="V106" s="5">
        <f t="shared" si="39"/>
        <v>0.17452656289271518</v>
      </c>
    </row>
    <row r="107" spans="1:22">
      <c r="A107" s="19" t="s">
        <v>50</v>
      </c>
      <c r="B107" s="3" t="s">
        <v>51</v>
      </c>
      <c r="C107" s="2">
        <v>15</v>
      </c>
      <c r="D107" s="2">
        <v>19.345593032400895</v>
      </c>
      <c r="E107" s="2">
        <v>19.385025912582581</v>
      </c>
      <c r="F107" s="3">
        <f t="shared" si="30"/>
        <v>19.365309472491738</v>
      </c>
      <c r="G107">
        <f t="shared" si="31"/>
        <v>19.59022046893142</v>
      </c>
      <c r="H107" s="1">
        <f t="shared" si="32"/>
        <v>6.4846097649166143E-2</v>
      </c>
      <c r="J107" s="2">
        <v>24.505201092797517</v>
      </c>
      <c r="K107" s="2">
        <v>24.603556138508655</v>
      </c>
      <c r="L107" s="2">
        <f t="shared" si="33"/>
        <v>24.554378615653086</v>
      </c>
      <c r="M107" s="2">
        <f t="shared" si="34"/>
        <v>24.490418098732381</v>
      </c>
      <c r="N107" s="5">
        <f t="shared" si="35"/>
        <v>0.12576403535691291</v>
      </c>
      <c r="O107" s="5"/>
      <c r="P107" s="2">
        <v>22.313647047348262</v>
      </c>
      <c r="Q107" s="2">
        <v>22.502776659552001</v>
      </c>
      <c r="R107" s="2">
        <f t="shared" si="36"/>
        <v>22.408211853450133</v>
      </c>
      <c r="S107" s="2">
        <f t="shared" si="37"/>
        <v>21.933592238985888</v>
      </c>
      <c r="T107" s="5">
        <f t="shared" si="38"/>
        <v>0.26069542949144198</v>
      </c>
      <c r="V107" s="5">
        <f t="shared" si="39"/>
        <v>0.12858527629487429</v>
      </c>
    </row>
    <row r="108" spans="1:22">
      <c r="A108" s="6" t="s">
        <v>45</v>
      </c>
      <c r="B108" s="3" t="s">
        <v>24</v>
      </c>
      <c r="C108" s="2">
        <v>3</v>
      </c>
      <c r="D108" s="2">
        <v>17.242474613590478</v>
      </c>
      <c r="E108" s="2">
        <v>17.115028545199859</v>
      </c>
      <c r="F108" s="3">
        <f t="shared" si="30"/>
        <v>17.178751579395168</v>
      </c>
      <c r="G108">
        <f t="shared" si="31"/>
        <v>17.403662575834851</v>
      </c>
      <c r="H108" s="1">
        <f t="shared" si="32"/>
        <v>0.29519116772581272</v>
      </c>
      <c r="J108" s="2">
        <v>24.123312621873914</v>
      </c>
      <c r="K108" s="2">
        <v>24.176779500720357</v>
      </c>
      <c r="L108" s="2">
        <f t="shared" si="33"/>
        <v>24.150046061297136</v>
      </c>
      <c r="M108" s="2">
        <f t="shared" si="34"/>
        <v>24.086085544376431</v>
      </c>
      <c r="N108" s="5">
        <f t="shared" si="35"/>
        <v>0.16644574259088882</v>
      </c>
      <c r="O108" s="5"/>
      <c r="P108" s="2">
        <v>20.377766460864194</v>
      </c>
      <c r="Q108" s="2">
        <v>20.810130256540099</v>
      </c>
      <c r="R108" s="2">
        <f t="shared" si="36"/>
        <v>20.593948358702146</v>
      </c>
      <c r="S108" s="2">
        <f t="shared" si="37"/>
        <v>20.119328744237901</v>
      </c>
      <c r="T108" s="5">
        <f t="shared" si="38"/>
        <v>0.91681381566061693</v>
      </c>
      <c r="V108" s="5">
        <f t="shared" si="39"/>
        <v>0.35581075104232868</v>
      </c>
    </row>
    <row r="109" spans="1:22">
      <c r="A109" s="19" t="s">
        <v>45</v>
      </c>
      <c r="B109" s="3" t="s">
        <v>24</v>
      </c>
      <c r="C109" s="2">
        <v>6</v>
      </c>
      <c r="E109" s="2">
        <v>17.234369425740326</v>
      </c>
      <c r="F109" s="3">
        <f t="shared" si="30"/>
        <v>17.234369425740326</v>
      </c>
      <c r="G109">
        <f t="shared" si="31"/>
        <v>17.459280422180008</v>
      </c>
      <c r="H109" s="1">
        <f t="shared" si="32"/>
        <v>0.28402771438643637</v>
      </c>
      <c r="J109" s="2">
        <v>23.803599130413311</v>
      </c>
      <c r="K109" s="2">
        <v>23.610334784854466</v>
      </c>
      <c r="L109" s="2">
        <f t="shared" si="33"/>
        <v>23.706966957633888</v>
      </c>
      <c r="M109" s="2">
        <f t="shared" si="34"/>
        <v>23.643006440713183</v>
      </c>
      <c r="N109" s="5">
        <f t="shared" si="35"/>
        <v>0.22628345011349904</v>
      </c>
      <c r="O109" s="5"/>
      <c r="P109" s="2">
        <v>20.814863491150923</v>
      </c>
      <c r="Q109" s="2">
        <v>21.138954357194265</v>
      </c>
      <c r="R109" s="2">
        <f t="shared" si="36"/>
        <v>20.976908924172594</v>
      </c>
      <c r="S109" s="2">
        <f t="shared" si="37"/>
        <v>20.502289309708349</v>
      </c>
      <c r="T109" s="5">
        <f t="shared" si="38"/>
        <v>0.70306994301776038</v>
      </c>
      <c r="V109" s="5">
        <f t="shared" si="39"/>
        <v>0.35618094419227242</v>
      </c>
    </row>
    <row r="110" spans="1:22">
      <c r="A110" s="19" t="s">
        <v>45</v>
      </c>
      <c r="B110" s="3" t="s">
        <v>24</v>
      </c>
      <c r="C110" s="2">
        <v>9</v>
      </c>
      <c r="D110" s="2">
        <v>19.451481290053994</v>
      </c>
      <c r="E110" s="2">
        <v>19.32433185211719</v>
      </c>
      <c r="F110" s="3">
        <f t="shared" si="30"/>
        <v>19.387906571085594</v>
      </c>
      <c r="G110">
        <f t="shared" si="31"/>
        <v>19.612817567525276</v>
      </c>
      <c r="H110" s="1">
        <f t="shared" si="32"/>
        <v>6.3838318833977101E-2</v>
      </c>
      <c r="J110" s="2">
        <v>25.692900313099809</v>
      </c>
      <c r="K110" s="2">
        <v>25.425588354020292</v>
      </c>
      <c r="L110" s="2">
        <f t="shared" si="33"/>
        <v>25.559244333560052</v>
      </c>
      <c r="M110" s="2">
        <f t="shared" si="34"/>
        <v>25.495283816639347</v>
      </c>
      <c r="N110" s="5">
        <f t="shared" si="35"/>
        <v>6.2670295331984399E-2</v>
      </c>
      <c r="O110" s="5"/>
      <c r="P110" s="2">
        <v>22.786466963346349</v>
      </c>
      <c r="Q110" s="2">
        <v>22.773854227753191</v>
      </c>
      <c r="R110" s="2">
        <f t="shared" si="36"/>
        <v>22.78016059554977</v>
      </c>
      <c r="S110" s="2">
        <f t="shared" si="37"/>
        <v>22.305540981085525</v>
      </c>
      <c r="T110" s="5">
        <f t="shared" si="38"/>
        <v>0.20144926583108355</v>
      </c>
      <c r="V110" s="5">
        <f t="shared" si="39"/>
        <v>9.3061409045109095E-2</v>
      </c>
    </row>
    <row r="111" spans="1:22">
      <c r="A111" s="19" t="s">
        <v>45</v>
      </c>
      <c r="B111" s="3" t="s">
        <v>24</v>
      </c>
      <c r="C111" s="2">
        <v>12</v>
      </c>
      <c r="D111" s="2">
        <v>18.528897262533757</v>
      </c>
      <c r="E111" s="2">
        <v>18.376998263617146</v>
      </c>
      <c r="F111" s="3">
        <f t="shared" ref="F111:F119" si="40">AVERAGE(D111:E111)</f>
        <v>18.45294776307545</v>
      </c>
      <c r="G111">
        <f t="shared" si="31"/>
        <v>18.677858759515132</v>
      </c>
      <c r="H111" s="1">
        <f t="shared" si="32"/>
        <v>0.1220483991555279</v>
      </c>
      <c r="J111" s="2">
        <v>24.054555605894983</v>
      </c>
      <c r="K111" s="2">
        <v>24.386428073450755</v>
      </c>
      <c r="L111" s="2">
        <f t="shared" ref="L111:L119" si="41">AVERAGE(J111:K111)</f>
        <v>24.220491839672867</v>
      </c>
      <c r="M111" s="2">
        <f t="shared" si="34"/>
        <v>24.156531322752162</v>
      </c>
      <c r="N111" s="5">
        <f t="shared" si="35"/>
        <v>0.15851355233052841</v>
      </c>
      <c r="O111" s="5"/>
      <c r="P111" s="2">
        <v>22.096214552634933</v>
      </c>
      <c r="Q111" s="2">
        <v>22.193042407904258</v>
      </c>
      <c r="R111" s="2">
        <f t="shared" ref="R111:R119" si="42">AVERAGE(P111:Q111)</f>
        <v>22.144628480269596</v>
      </c>
      <c r="S111" s="2">
        <f t="shared" si="37"/>
        <v>21.67000886580535</v>
      </c>
      <c r="T111" s="5">
        <f t="shared" si="38"/>
        <v>0.31295357631891069</v>
      </c>
      <c r="V111" s="5">
        <f t="shared" ref="V111:V123" si="43">GEOMEAN(H111,N111,T111)</f>
        <v>0.18226060253088111</v>
      </c>
    </row>
    <row r="112" spans="1:22">
      <c r="A112" s="6" t="s">
        <v>45</v>
      </c>
      <c r="B112" s="3" t="s">
        <v>24</v>
      </c>
      <c r="C112" s="2">
        <v>15</v>
      </c>
      <c r="D112" s="2">
        <v>19.701626283797452</v>
      </c>
      <c r="E112" s="2">
        <v>19.68252852177098</v>
      </c>
      <c r="F112" s="3">
        <f t="shared" si="40"/>
        <v>19.692077402784214</v>
      </c>
      <c r="G112">
        <f t="shared" si="31"/>
        <v>19.916988399223897</v>
      </c>
      <c r="H112" s="1">
        <f t="shared" si="32"/>
        <v>5.1703137397281156E-2</v>
      </c>
      <c r="J112" s="2">
        <v>25.838127394023971</v>
      </c>
      <c r="K112" s="2">
        <v>25.761445568105149</v>
      </c>
      <c r="L112" s="2">
        <f t="shared" si="41"/>
        <v>25.799786481064558</v>
      </c>
      <c r="M112" s="2">
        <f t="shared" si="34"/>
        <v>25.735825964143853</v>
      </c>
      <c r="N112" s="5">
        <f t="shared" si="35"/>
        <v>5.3045841059513155E-2</v>
      </c>
      <c r="O112" s="5"/>
      <c r="P112" s="2">
        <v>23.1708762878716</v>
      </c>
      <c r="Q112" s="2">
        <v>23.397576414126704</v>
      </c>
      <c r="R112" s="2">
        <f t="shared" si="42"/>
        <v>23.284226350999152</v>
      </c>
      <c r="S112" s="2">
        <f t="shared" si="37"/>
        <v>22.809606736534906</v>
      </c>
      <c r="T112" s="5">
        <f t="shared" si="38"/>
        <v>0.14204527005543977</v>
      </c>
      <c r="V112" s="5">
        <f t="shared" si="43"/>
        <v>7.3035107235033869E-2</v>
      </c>
    </row>
    <row r="113" spans="1:22">
      <c r="A113" s="6" t="s">
        <v>46</v>
      </c>
      <c r="B113" s="3" t="s">
        <v>24</v>
      </c>
      <c r="C113" s="2">
        <v>3</v>
      </c>
      <c r="D113" s="2">
        <v>17.634053750940719</v>
      </c>
      <c r="E113" s="2">
        <v>17.157854691230334</v>
      </c>
      <c r="F113" s="3">
        <f t="shared" si="40"/>
        <v>17.395954221085525</v>
      </c>
      <c r="G113">
        <f t="shared" si="31"/>
        <v>17.620865217525207</v>
      </c>
      <c r="H113" s="1">
        <f t="shared" si="32"/>
        <v>0.2539328276450229</v>
      </c>
      <c r="J113" s="2">
        <v>24.091462298847475</v>
      </c>
      <c r="K113" s="2">
        <v>24.242619686381495</v>
      </c>
      <c r="L113" s="2">
        <f t="shared" si="41"/>
        <v>24.167040992614485</v>
      </c>
      <c r="M113" s="2">
        <f t="shared" si="34"/>
        <v>24.10308047569378</v>
      </c>
      <c r="N113" s="5">
        <f t="shared" si="35"/>
        <v>0.16449651708764598</v>
      </c>
      <c r="O113" s="5"/>
      <c r="P113" s="2">
        <v>20.584021558271978</v>
      </c>
      <c r="Q113" s="2">
        <v>20.748310511745181</v>
      </c>
      <c r="R113" s="2">
        <f t="shared" si="42"/>
        <v>20.66616603500858</v>
      </c>
      <c r="S113" s="2">
        <f t="shared" si="37"/>
        <v>20.191546420544334</v>
      </c>
      <c r="T113" s="5">
        <f t="shared" si="38"/>
        <v>0.87205015247944306</v>
      </c>
      <c r="V113" s="5">
        <f t="shared" si="43"/>
        <v>0.33149145612891912</v>
      </c>
    </row>
    <row r="114" spans="1:22">
      <c r="A114" s="19" t="s">
        <v>46</v>
      </c>
      <c r="B114" s="3" t="s">
        <v>24</v>
      </c>
      <c r="C114" s="2">
        <v>6</v>
      </c>
      <c r="D114" s="2">
        <v>18.080935578685342</v>
      </c>
      <c r="E114" s="2">
        <v>18.303459076737653</v>
      </c>
      <c r="F114" s="3">
        <f t="shared" si="40"/>
        <v>18.192197327711497</v>
      </c>
      <c r="G114">
        <f t="shared" si="31"/>
        <v>18.417108324151179</v>
      </c>
      <c r="H114" s="1">
        <f t="shared" si="32"/>
        <v>0.14622640058275968</v>
      </c>
      <c r="J114" s="2">
        <v>25.608296770272137</v>
      </c>
      <c r="K114" s="2">
        <v>25.421574356289725</v>
      </c>
      <c r="L114" s="2">
        <f t="shared" si="41"/>
        <v>25.514935563280929</v>
      </c>
      <c r="M114" s="2">
        <f t="shared" si="34"/>
        <v>25.450975046360224</v>
      </c>
      <c r="N114" s="5">
        <f t="shared" si="35"/>
        <v>6.4624918771835627E-2</v>
      </c>
      <c r="O114" s="5"/>
      <c r="P114" s="2">
        <v>22.325309235686127</v>
      </c>
      <c r="Q114" s="2">
        <v>22.769146319574801</v>
      </c>
      <c r="R114" s="2">
        <f t="shared" si="42"/>
        <v>22.547227777630464</v>
      </c>
      <c r="S114" s="2">
        <f t="shared" si="37"/>
        <v>22.072608163166219</v>
      </c>
      <c r="T114" s="5">
        <f t="shared" si="38"/>
        <v>0.2367475286134236</v>
      </c>
      <c r="V114" s="5">
        <f t="shared" si="43"/>
        <v>0.13078875872912807</v>
      </c>
    </row>
    <row r="115" spans="1:22">
      <c r="A115" s="19" t="s">
        <v>46</v>
      </c>
      <c r="B115" s="3" t="s">
        <v>24</v>
      </c>
      <c r="C115" s="2">
        <v>9</v>
      </c>
      <c r="D115" s="2">
        <v>19.352590785095494</v>
      </c>
      <c r="E115" s="2">
        <v>18.669274913087662</v>
      </c>
      <c r="F115" s="3">
        <f t="shared" si="40"/>
        <v>19.010932849091578</v>
      </c>
      <c r="G115">
        <f t="shared" si="31"/>
        <v>19.23584384553126</v>
      </c>
      <c r="H115" s="1">
        <f t="shared" si="32"/>
        <v>8.2901395147831389E-2</v>
      </c>
      <c r="J115" s="2">
        <v>24.862943047857598</v>
      </c>
      <c r="K115" s="2">
        <v>24.715679653966724</v>
      </c>
      <c r="L115" s="2">
        <f t="shared" si="41"/>
        <v>24.789311350912161</v>
      </c>
      <c r="M115" s="2">
        <f t="shared" si="34"/>
        <v>24.725350833991456</v>
      </c>
      <c r="N115" s="5">
        <f t="shared" si="35"/>
        <v>0.10686479666110152</v>
      </c>
      <c r="O115" s="5"/>
      <c r="P115" s="2">
        <v>22.195010051176325</v>
      </c>
      <c r="Q115" s="2">
        <v>22.380475902908046</v>
      </c>
      <c r="R115" s="2">
        <f t="shared" si="42"/>
        <v>22.287742977042186</v>
      </c>
      <c r="S115" s="2">
        <f t="shared" si="37"/>
        <v>21.81312336257794</v>
      </c>
      <c r="T115" s="5">
        <f t="shared" si="38"/>
        <v>0.28339890150920832</v>
      </c>
      <c r="V115" s="5">
        <f t="shared" si="43"/>
        <v>0.1359142173246724</v>
      </c>
    </row>
    <row r="116" spans="1:22">
      <c r="A116" s="19" t="s">
        <v>46</v>
      </c>
      <c r="B116" s="3" t="s">
        <v>24</v>
      </c>
      <c r="C116" s="2">
        <v>12</v>
      </c>
      <c r="D116" s="2">
        <v>18.737775898569559</v>
      </c>
      <c r="E116" s="2">
        <v>17.672447634492286</v>
      </c>
      <c r="F116" s="3">
        <f t="shared" si="40"/>
        <v>18.205111766530923</v>
      </c>
      <c r="G116">
        <f t="shared" si="31"/>
        <v>18.430022762970605</v>
      </c>
      <c r="H116" s="1">
        <f t="shared" si="32"/>
        <v>0.14492328054359413</v>
      </c>
      <c r="J116" s="2">
        <v>23.660433169159781</v>
      </c>
      <c r="K116" s="2">
        <v>23.479174994340454</v>
      </c>
      <c r="L116" s="2">
        <f t="shared" si="41"/>
        <v>23.569804081750117</v>
      </c>
      <c r="M116" s="2">
        <f t="shared" si="34"/>
        <v>23.505843564829412</v>
      </c>
      <c r="N116" s="5">
        <f t="shared" si="35"/>
        <v>0.2488530292319627</v>
      </c>
      <c r="O116" s="5"/>
      <c r="P116" s="2">
        <v>21.171638226015858</v>
      </c>
      <c r="Q116" s="2">
        <v>20.940424003470689</v>
      </c>
      <c r="R116" s="2">
        <f t="shared" si="42"/>
        <v>21.056031114743273</v>
      </c>
      <c r="S116" s="2">
        <f t="shared" si="37"/>
        <v>20.581411500279028</v>
      </c>
      <c r="T116" s="5">
        <f t="shared" si="38"/>
        <v>0.66554952696481406</v>
      </c>
      <c r="V116" s="5">
        <f t="shared" si="43"/>
        <v>0.28846103385554706</v>
      </c>
    </row>
    <row r="117" spans="1:22">
      <c r="A117" s="19" t="s">
        <v>46</v>
      </c>
      <c r="B117" s="3" t="s">
        <v>24</v>
      </c>
      <c r="C117" s="2">
        <v>15</v>
      </c>
      <c r="D117" s="2">
        <v>19.619235334507437</v>
      </c>
      <c r="E117" s="2">
        <v>19.617812886632006</v>
      </c>
      <c r="F117" s="3">
        <f t="shared" si="40"/>
        <v>19.618524110569723</v>
      </c>
      <c r="G117">
        <f t="shared" si="31"/>
        <v>19.843435107009405</v>
      </c>
      <c r="H117" s="1">
        <f t="shared" si="32"/>
        <v>5.4407484192087165E-2</v>
      </c>
      <c r="J117" s="2">
        <v>26.121667546191226</v>
      </c>
      <c r="K117" s="2">
        <v>25.975038832546652</v>
      </c>
      <c r="L117" s="2">
        <f t="shared" si="41"/>
        <v>26.048353189368939</v>
      </c>
      <c r="M117" s="2">
        <f t="shared" si="34"/>
        <v>25.984392672448234</v>
      </c>
      <c r="N117" s="5">
        <f t="shared" si="35"/>
        <v>4.4650394931260419E-2</v>
      </c>
      <c r="O117" s="5"/>
      <c r="P117" s="2">
        <v>22.737998341364708</v>
      </c>
      <c r="Q117" s="2">
        <v>23.008819248164038</v>
      </c>
      <c r="R117" s="2">
        <f t="shared" si="42"/>
        <v>22.873408794764373</v>
      </c>
      <c r="S117" s="2">
        <f t="shared" si="37"/>
        <v>22.398789180300128</v>
      </c>
      <c r="T117" s="5">
        <f t="shared" si="38"/>
        <v>0.18884051839525606</v>
      </c>
      <c r="V117" s="5">
        <f t="shared" si="43"/>
        <v>7.7124621264260104E-2</v>
      </c>
    </row>
    <row r="118" spans="1:22">
      <c r="A118" s="6" t="s">
        <v>47</v>
      </c>
      <c r="B118" s="3" t="s">
        <v>51</v>
      </c>
      <c r="C118" s="2">
        <v>3</v>
      </c>
      <c r="D118" s="2">
        <v>17.747617626266852</v>
      </c>
      <c r="E118" s="2">
        <v>17.682568793204414</v>
      </c>
      <c r="F118" s="3">
        <f t="shared" si="40"/>
        <v>17.715093209735635</v>
      </c>
      <c r="G118">
        <f t="shared" si="31"/>
        <v>17.940004206175317</v>
      </c>
      <c r="H118" s="1">
        <f t="shared" si="32"/>
        <v>0.20353937676137376</v>
      </c>
      <c r="J118" s="2">
        <v>23.775297087178544</v>
      </c>
      <c r="K118" s="2">
        <v>23.75477808667905</v>
      </c>
      <c r="L118" s="2">
        <f t="shared" si="41"/>
        <v>23.765037586928798</v>
      </c>
      <c r="M118" s="2">
        <f t="shared" si="34"/>
        <v>23.701077070008093</v>
      </c>
      <c r="N118" s="5">
        <f t="shared" si="35"/>
        <v>0.21735607872408688</v>
      </c>
      <c r="O118" s="5"/>
      <c r="P118" s="2">
        <v>20.706761050641504</v>
      </c>
      <c r="Q118" s="2">
        <v>20.596788965431617</v>
      </c>
      <c r="R118" s="2">
        <f t="shared" si="42"/>
        <v>20.651775008036559</v>
      </c>
      <c r="S118" s="2">
        <f t="shared" si="37"/>
        <v>20.177155393572313</v>
      </c>
      <c r="T118" s="5">
        <f t="shared" si="38"/>
        <v>0.88079247001038974</v>
      </c>
      <c r="V118" s="5">
        <f t="shared" si="43"/>
        <v>0.3390246487326502</v>
      </c>
    </row>
    <row r="119" spans="1:22">
      <c r="A119" s="19" t="s">
        <v>47</v>
      </c>
      <c r="B119" s="3" t="s">
        <v>51</v>
      </c>
      <c r="C119" s="2">
        <v>6</v>
      </c>
      <c r="D119" s="2">
        <v>17.359226481302599</v>
      </c>
      <c r="E119" s="2">
        <v>17.222375863367159</v>
      </c>
      <c r="F119" s="3">
        <f t="shared" si="40"/>
        <v>17.290801172334881</v>
      </c>
      <c r="G119">
        <f t="shared" si="31"/>
        <v>17.515712168774563</v>
      </c>
      <c r="H119" s="1">
        <f t="shared" si="32"/>
        <v>0.27313230547362494</v>
      </c>
      <c r="J119" s="2">
        <v>23.819853799634931</v>
      </c>
      <c r="K119" s="2">
        <v>23.795776868502049</v>
      </c>
      <c r="L119" s="2">
        <f t="shared" si="41"/>
        <v>23.80781533406849</v>
      </c>
      <c r="M119" s="2">
        <f t="shared" si="34"/>
        <v>23.743854817147785</v>
      </c>
      <c r="N119" s="5">
        <f t="shared" si="35"/>
        <v>0.21100580599632432</v>
      </c>
      <c r="O119" s="5"/>
      <c r="P119" s="2">
        <v>21.085412374020528</v>
      </c>
      <c r="Q119" s="2">
        <v>21.173842773031289</v>
      </c>
      <c r="R119" s="2">
        <f t="shared" si="42"/>
        <v>21.129627573525909</v>
      </c>
      <c r="S119" s="2">
        <f t="shared" si="37"/>
        <v>20.655007959061663</v>
      </c>
      <c r="T119" s="5">
        <f t="shared" si="38"/>
        <v>0.63244918524780591</v>
      </c>
      <c r="V119" s="5">
        <f t="shared" si="43"/>
        <v>0.33156171025328551</v>
      </c>
    </row>
    <row r="120" spans="1:22">
      <c r="A120" s="6" t="s">
        <v>48</v>
      </c>
      <c r="B120" s="3" t="s">
        <v>51</v>
      </c>
      <c r="C120" s="2" t="s">
        <v>15</v>
      </c>
      <c r="D120" s="2">
        <v>17.303939729362</v>
      </c>
      <c r="E120" s="2">
        <v>17.722191534303672</v>
      </c>
      <c r="F120" s="3">
        <f t="shared" ref="F120:F123" si="44">AVERAGE(D120:E120)</f>
        <v>17.513065631832838</v>
      </c>
      <c r="G120">
        <f t="shared" ref="G120:G123" si="45">F120+F$134</f>
        <v>17.73797662827252</v>
      </c>
      <c r="H120" s="1">
        <f t="shared" si="32"/>
        <v>0.23413417062587427</v>
      </c>
      <c r="J120" s="2">
        <v>23.673865402198565</v>
      </c>
      <c r="K120" s="2">
        <v>23.631656358620283</v>
      </c>
      <c r="L120" s="2">
        <f t="shared" ref="L120:L123" si="46">AVERAGE(J120:K120)</f>
        <v>23.652760880409424</v>
      </c>
      <c r="M120" s="2">
        <f t="shared" ref="M120:M123" si="47">L120+L$134</f>
        <v>23.588800363488719</v>
      </c>
      <c r="N120" s="5">
        <f t="shared" ref="N120:N123" si="48">POWER(2,M$124-M120)</f>
        <v>0.23494729374541351</v>
      </c>
      <c r="O120" s="5"/>
      <c r="P120" s="2">
        <v>21.854785184597191</v>
      </c>
      <c r="Q120" s="2">
        <v>21.345806171809841</v>
      </c>
      <c r="R120" s="2">
        <f t="shared" ref="R120:R123" si="49">AVERAGE(P120:Q120)</f>
        <v>21.600295678203516</v>
      </c>
      <c r="S120" s="2">
        <f t="shared" ref="S120:S123" si="50">R120+R$134</f>
        <v>21.12567606373927</v>
      </c>
      <c r="T120" s="5">
        <f t="shared" ref="T120:T123" si="51">POWER(2,S$124-S120)</f>
        <v>0.45639451872387665</v>
      </c>
      <c r="V120" s="5">
        <f t="shared" si="43"/>
        <v>0.29281403508789183</v>
      </c>
    </row>
    <row r="121" spans="1:22">
      <c r="A121" s="6" t="s">
        <v>48</v>
      </c>
      <c r="B121" s="3" t="s">
        <v>51</v>
      </c>
      <c r="C121" s="2" t="s">
        <v>16</v>
      </c>
      <c r="D121" s="2">
        <v>17.325290264832756</v>
      </c>
      <c r="E121" s="2">
        <v>17.175015942180341</v>
      </c>
      <c r="F121" s="3">
        <f t="shared" si="44"/>
        <v>17.250153103506548</v>
      </c>
      <c r="G121">
        <f t="shared" si="45"/>
        <v>17.475064099946231</v>
      </c>
      <c r="H121" s="1">
        <f t="shared" si="32"/>
        <v>0.2809372704346243</v>
      </c>
      <c r="J121" s="2">
        <v>23.25496683424236</v>
      </c>
      <c r="K121" s="2">
        <v>23.562317721104449</v>
      </c>
      <c r="L121" s="2">
        <f t="shared" si="46"/>
        <v>23.408642277673405</v>
      </c>
      <c r="M121" s="2">
        <f t="shared" si="47"/>
        <v>23.3446817607527</v>
      </c>
      <c r="N121" s="5">
        <f t="shared" si="48"/>
        <v>0.27826428519519225</v>
      </c>
      <c r="O121" s="5"/>
      <c r="P121" s="2">
        <v>21.154579415764267</v>
      </c>
      <c r="Q121" s="2">
        <v>21.634321420511679</v>
      </c>
      <c r="R121" s="2">
        <f t="shared" si="49"/>
        <v>21.394450418137971</v>
      </c>
      <c r="S121" s="2">
        <f t="shared" si="50"/>
        <v>20.919830803673726</v>
      </c>
      <c r="T121" s="5">
        <f t="shared" si="51"/>
        <v>0.52638804545661833</v>
      </c>
      <c r="V121" s="5">
        <f t="shared" si="43"/>
        <v>0.34524252296430519</v>
      </c>
    </row>
    <row r="122" spans="1:22">
      <c r="A122" s="6" t="s">
        <v>48</v>
      </c>
      <c r="B122" s="3" t="s">
        <v>51</v>
      </c>
      <c r="C122" s="2" t="s">
        <v>17</v>
      </c>
      <c r="D122" s="2">
        <v>16.974838795873993</v>
      </c>
      <c r="E122" s="2">
        <v>17.313365455915335</v>
      </c>
      <c r="F122" s="3">
        <f t="shared" si="44"/>
        <v>17.144102125894662</v>
      </c>
      <c r="G122">
        <f t="shared" si="45"/>
        <v>17.369013122334344</v>
      </c>
      <c r="H122" s="1">
        <f t="shared" si="32"/>
        <v>0.30236664692204568</v>
      </c>
      <c r="J122" s="2">
        <v>23.492084015237729</v>
      </c>
      <c r="K122" s="2">
        <v>23.666489668567699</v>
      </c>
      <c r="L122" s="2">
        <f t="shared" si="46"/>
        <v>23.579286841902714</v>
      </c>
      <c r="M122" s="2">
        <f t="shared" si="47"/>
        <v>23.515326324982009</v>
      </c>
      <c r="N122" s="5">
        <f t="shared" si="48"/>
        <v>0.24722269501686792</v>
      </c>
      <c r="O122" s="5"/>
      <c r="P122" s="2">
        <v>21.096485961187977</v>
      </c>
      <c r="Q122" s="2">
        <v>21.346771151020455</v>
      </c>
      <c r="R122" s="2">
        <f t="shared" si="49"/>
        <v>21.221628556104214</v>
      </c>
      <c r="S122" s="2">
        <f t="shared" si="50"/>
        <v>20.747008941639969</v>
      </c>
      <c r="T122" s="5">
        <f t="shared" si="51"/>
        <v>0.59337682717695761</v>
      </c>
      <c r="V122" s="5">
        <f t="shared" si="43"/>
        <v>0.35398451757079058</v>
      </c>
    </row>
    <row r="123" spans="1:22">
      <c r="A123" s="6" t="s">
        <v>48</v>
      </c>
      <c r="B123" s="3" t="s">
        <v>51</v>
      </c>
      <c r="C123" s="2" t="s">
        <v>18</v>
      </c>
      <c r="D123" s="2">
        <v>16.841903096762923</v>
      </c>
      <c r="E123" s="2">
        <v>17.628492052390889</v>
      </c>
      <c r="F123" s="3">
        <f t="shared" si="44"/>
        <v>17.235197574576908</v>
      </c>
      <c r="G123">
        <f t="shared" si="45"/>
        <v>17.46010857101659</v>
      </c>
      <c r="H123" s="1">
        <f t="shared" si="32"/>
        <v>0.28386472101866234</v>
      </c>
      <c r="J123" s="2">
        <v>23.425033357014918</v>
      </c>
      <c r="K123" s="2">
        <v>23.619572702172967</v>
      </c>
      <c r="L123" s="2">
        <f t="shared" si="46"/>
        <v>23.522303029593942</v>
      </c>
      <c r="M123" s="2">
        <f t="shared" si="47"/>
        <v>23.458342512673237</v>
      </c>
      <c r="N123" s="5">
        <f t="shared" si="48"/>
        <v>0.25718294979106104</v>
      </c>
      <c r="O123" s="5"/>
      <c r="P123" s="2">
        <v>22.745401664044806</v>
      </c>
      <c r="Q123" s="2">
        <v>22.825291920066384</v>
      </c>
      <c r="R123" s="2">
        <f t="shared" si="49"/>
        <v>22.785346792055595</v>
      </c>
      <c r="S123" s="2">
        <f t="shared" si="50"/>
        <v>22.31072717759135</v>
      </c>
      <c r="T123" s="5">
        <f t="shared" si="51"/>
        <v>0.20072639657947708</v>
      </c>
      <c r="V123" s="5">
        <f t="shared" si="43"/>
        <v>0.24471055064270575</v>
      </c>
    </row>
    <row r="124" spans="1:22">
      <c r="A124" s="6" t="s">
        <v>19</v>
      </c>
      <c r="F124" s="3"/>
      <c r="G124" s="2">
        <f>MIN(G4:G123)</f>
        <v>15.643384036801097</v>
      </c>
      <c r="H124" s="2"/>
      <c r="L124" s="3"/>
      <c r="M124" s="2">
        <f>MIN(M4:M123)</f>
        <v>21.499209418666169</v>
      </c>
      <c r="R124" s="3"/>
      <c r="S124" s="2">
        <f>MIN(S4:S123)</f>
        <v>19.994029433884798</v>
      </c>
    </row>
    <row r="125" spans="1:22">
      <c r="F125" s="3"/>
      <c r="G125" s="2"/>
      <c r="H125" s="2"/>
    </row>
    <row r="126" spans="1:22">
      <c r="G126" s="2"/>
      <c r="H126" s="2"/>
    </row>
    <row r="131" spans="1:18">
      <c r="A131" s="6" t="s">
        <v>48</v>
      </c>
      <c r="B131" s="2" t="s">
        <v>49</v>
      </c>
      <c r="C131" s="2" t="s">
        <v>15</v>
      </c>
      <c r="E131" s="4" t="s">
        <v>1</v>
      </c>
      <c r="F131" s="2" t="s">
        <v>52</v>
      </c>
      <c r="K131" s="4" t="s">
        <v>2</v>
      </c>
      <c r="L131" s="2" t="s">
        <v>52</v>
      </c>
      <c r="Q131" s="4" t="s">
        <v>3</v>
      </c>
      <c r="R131" s="2" t="s">
        <v>52</v>
      </c>
    </row>
    <row r="132" spans="1:18">
      <c r="A132" s="6" t="s">
        <v>48</v>
      </c>
      <c r="B132" s="2" t="s">
        <v>49</v>
      </c>
      <c r="C132" s="2" t="s">
        <v>16</v>
      </c>
      <c r="E132" s="2" t="s">
        <v>20</v>
      </c>
      <c r="F132" s="2">
        <f>AVERAGE(F74:F77)</f>
        <v>17.510540605392421</v>
      </c>
      <c r="K132" s="2" t="s">
        <v>20</v>
      </c>
      <c r="L132" s="2">
        <f>AVERAGE(L74:L77)</f>
        <v>23.476787740474165</v>
      </c>
      <c r="Q132" s="2" t="s">
        <v>20</v>
      </c>
      <c r="R132" s="2">
        <f>AVERAGE(R74:R77)</f>
        <v>21.275810746661076</v>
      </c>
    </row>
    <row r="133" spans="1:18">
      <c r="A133" s="6" t="s">
        <v>48</v>
      </c>
      <c r="B133" s="2" t="s">
        <v>49</v>
      </c>
      <c r="C133" s="2" t="s">
        <v>17</v>
      </c>
      <c r="E133" s="2" t="s">
        <v>21</v>
      </c>
      <c r="F133" s="2">
        <f>AVERAGE(F120:F123)</f>
        <v>17.285629608952739</v>
      </c>
      <c r="K133" s="2" t="s">
        <v>21</v>
      </c>
      <c r="L133" s="2">
        <f>AVERAGE(L120:L123)</f>
        <v>23.540748257394871</v>
      </c>
      <c r="Q133" s="2" t="s">
        <v>21</v>
      </c>
      <c r="R133" s="2">
        <f>AVERAGE(R120:R123)</f>
        <v>21.750430361125321</v>
      </c>
    </row>
    <row r="134" spans="1:18">
      <c r="A134" s="6" t="s">
        <v>48</v>
      </c>
      <c r="B134" s="2" t="s">
        <v>49</v>
      </c>
      <c r="C134" s="2" t="s">
        <v>18</v>
      </c>
      <c r="E134" s="2" t="s">
        <v>22</v>
      </c>
      <c r="F134" s="4">
        <f>F132-F133</f>
        <v>0.22491099643968226</v>
      </c>
      <c r="K134" s="2" t="s">
        <v>22</v>
      </c>
      <c r="L134" s="4">
        <f>L132-L133</f>
        <v>-6.3960516920705146E-2</v>
      </c>
      <c r="Q134" s="2" t="s">
        <v>22</v>
      </c>
      <c r="R134" s="4">
        <f>R132-R133</f>
        <v>-0.47461961446424539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971A3-319D-FB47-9B09-F672560A555E}">
  <dimension ref="A1:W144"/>
  <sheetViews>
    <sheetView zoomScale="50" workbookViewId="0">
      <selection activeCell="P42" sqref="P42"/>
    </sheetView>
  </sheetViews>
  <sheetFormatPr baseColWidth="10" defaultRowHeight="16"/>
  <cols>
    <col min="1" max="1" width="10.83203125" style="7"/>
    <col min="2" max="2" width="16.5" style="7" bestFit="1" customWidth="1"/>
    <col min="3" max="3" width="19.6640625" style="7" bestFit="1" customWidth="1"/>
    <col min="4" max="7" width="10.83203125" style="7"/>
    <col min="8" max="8" width="18.6640625" style="44" bestFit="1" customWidth="1"/>
    <col min="9" max="9" width="15" style="45" bestFit="1" customWidth="1"/>
    <col min="10" max="10" width="24.1640625" style="77" bestFit="1" customWidth="1"/>
    <col min="11" max="11" width="15.5" style="46" bestFit="1" customWidth="1"/>
    <col min="12" max="12" width="27.5" style="50" bestFit="1" customWidth="1"/>
    <col min="16" max="16" width="19.5" bestFit="1" customWidth="1"/>
    <col min="18" max="18" width="19.1640625" bestFit="1" customWidth="1"/>
    <col min="20" max="20" width="10.83203125" style="6"/>
    <col min="21" max="21" width="10.83203125" style="2"/>
    <col min="22" max="22" width="12.33203125" style="2" bestFit="1" customWidth="1"/>
    <col min="23" max="23" width="10.83203125" style="2"/>
  </cols>
  <sheetData>
    <row r="1" spans="1:23">
      <c r="A1" s="7" t="s">
        <v>53</v>
      </c>
      <c r="D1" s="98" t="s">
        <v>59</v>
      </c>
      <c r="E1" s="98"/>
      <c r="F1" s="98"/>
      <c r="T1" s="4"/>
      <c r="U1" s="4"/>
    </row>
    <row r="2" spans="1:23">
      <c r="A2" s="7" t="s">
        <v>55</v>
      </c>
      <c r="B2" s="7" t="s">
        <v>56</v>
      </c>
      <c r="C2" s="7" t="s">
        <v>57</v>
      </c>
      <c r="D2" s="7" t="s">
        <v>4</v>
      </c>
      <c r="E2" s="7" t="s">
        <v>5</v>
      </c>
      <c r="F2" s="7" t="s">
        <v>58</v>
      </c>
      <c r="G2" s="7" t="s">
        <v>6</v>
      </c>
      <c r="H2" s="44" t="s">
        <v>7</v>
      </c>
      <c r="I2" s="45" t="s">
        <v>8</v>
      </c>
      <c r="J2" s="74" t="s">
        <v>80</v>
      </c>
      <c r="K2" s="47" t="s">
        <v>81</v>
      </c>
      <c r="L2" s="51" t="s">
        <v>82</v>
      </c>
      <c r="O2" s="34" t="s">
        <v>74</v>
      </c>
      <c r="P2" s="35"/>
      <c r="Q2" s="36"/>
      <c r="R2" s="35"/>
      <c r="S2" s="35"/>
      <c r="W2" s="4"/>
    </row>
    <row r="3" spans="1:23">
      <c r="A3" s="13" t="s">
        <v>28</v>
      </c>
      <c r="B3" s="13" t="s">
        <v>24</v>
      </c>
      <c r="C3" s="13">
        <v>3</v>
      </c>
      <c r="D3" s="12">
        <v>22.114373881879516</v>
      </c>
      <c r="E3" s="12">
        <v>21.903887066367115</v>
      </c>
      <c r="F3" s="12">
        <v>22.138513984235395</v>
      </c>
      <c r="G3" s="14">
        <f>AVERAGE(D3:F3)</f>
        <v>22.052258310827341</v>
      </c>
      <c r="H3" s="44">
        <f>G3</f>
        <v>22.052258310827341</v>
      </c>
      <c r="I3" s="48">
        <f t="shared" ref="I3:I22" si="0">POWER(2,H$118-H3)</f>
        <v>0.19497683719206244</v>
      </c>
      <c r="J3" s="76">
        <v>0.33329327662838959</v>
      </c>
      <c r="K3" s="46">
        <f>I3/J3</f>
        <v>0.58500081119084446</v>
      </c>
      <c r="L3" s="50">
        <f t="shared" ref="L3:L22" si="1">K3/K$118</f>
        <v>0.11524338299694183</v>
      </c>
      <c r="M3" s="10"/>
      <c r="O3" s="35" t="s">
        <v>55</v>
      </c>
      <c r="P3" s="35" t="s">
        <v>75</v>
      </c>
      <c r="Q3" s="36" t="s">
        <v>72</v>
      </c>
      <c r="R3" s="35" t="s">
        <v>6</v>
      </c>
      <c r="S3" s="35" t="s">
        <v>76</v>
      </c>
      <c r="T3" s="20"/>
      <c r="U3" s="3"/>
      <c r="V3" s="3"/>
      <c r="W3" s="5"/>
    </row>
    <row r="4" spans="1:23">
      <c r="A4" s="13" t="s">
        <v>28</v>
      </c>
      <c r="B4" s="13" t="s">
        <v>24</v>
      </c>
      <c r="C4" s="13">
        <v>6</v>
      </c>
      <c r="D4" s="12">
        <v>22.607888055551982</v>
      </c>
      <c r="E4" s="58">
        <v>19.890684077386982</v>
      </c>
      <c r="F4" s="12">
        <v>22.585261892764514</v>
      </c>
      <c r="G4" s="14">
        <f>AVERAGE(D4,F4)</f>
        <v>22.596574974158248</v>
      </c>
      <c r="H4" s="44">
        <f t="shared" ref="H4:H22" si="2">G4</f>
        <v>22.596574974158248</v>
      </c>
      <c r="I4" s="48">
        <f t="shared" si="0"/>
        <v>0.13369875970433831</v>
      </c>
      <c r="J4" s="76">
        <v>0.26558148799332076</v>
      </c>
      <c r="K4" s="46">
        <f t="shared" ref="K4:K61" si="3">I4/J4</f>
        <v>0.50341897213747355</v>
      </c>
      <c r="L4" s="50">
        <f t="shared" si="1"/>
        <v>9.9172008489812544E-2</v>
      </c>
      <c r="M4" s="10"/>
      <c r="O4" s="37" t="s">
        <v>10</v>
      </c>
      <c r="P4" s="37" t="s">
        <v>60</v>
      </c>
      <c r="Q4" s="40">
        <v>21.218213865494484</v>
      </c>
      <c r="R4" s="39"/>
      <c r="S4" s="35"/>
      <c r="T4" s="7"/>
      <c r="U4" s="3"/>
      <c r="V4" s="3"/>
      <c r="W4" s="5"/>
    </row>
    <row r="5" spans="1:23">
      <c r="A5" s="13" t="s">
        <v>28</v>
      </c>
      <c r="B5" s="13" t="s">
        <v>24</v>
      </c>
      <c r="C5" s="13">
        <v>9</v>
      </c>
      <c r="D5" s="12">
        <v>24.504758152415139</v>
      </c>
      <c r="E5" s="58">
        <v>23.539853475850016</v>
      </c>
      <c r="F5" s="12">
        <v>24.576736704967185</v>
      </c>
      <c r="G5" s="14">
        <f>AVERAGE(D5,F5)</f>
        <v>24.540747428691162</v>
      </c>
      <c r="H5" s="44">
        <f t="shared" si="2"/>
        <v>24.540747428691162</v>
      </c>
      <c r="I5" s="48">
        <f t="shared" si="0"/>
        <v>3.4743466918004187E-2</v>
      </c>
      <c r="J5" s="76">
        <v>0.28910873920348268</v>
      </c>
      <c r="K5" s="46">
        <f t="shared" si="3"/>
        <v>0.12017439186973446</v>
      </c>
      <c r="L5" s="50">
        <f t="shared" si="1"/>
        <v>2.3673990195802189E-2</v>
      </c>
      <c r="M5" s="10"/>
      <c r="O5" s="37" t="s">
        <v>10</v>
      </c>
      <c r="P5" s="37" t="s">
        <v>61</v>
      </c>
      <c r="Q5" s="40">
        <v>21.668073629129015</v>
      </c>
      <c r="R5" s="39"/>
      <c r="S5" s="35"/>
      <c r="T5" s="20"/>
      <c r="U5" s="3"/>
      <c r="V5" s="3"/>
      <c r="W5" s="5"/>
    </row>
    <row r="6" spans="1:23">
      <c r="A6" s="13" t="s">
        <v>28</v>
      </c>
      <c r="B6" s="13" t="s">
        <v>24</v>
      </c>
      <c r="C6" s="13">
        <v>15</v>
      </c>
      <c r="D6" s="12">
        <v>27.87385707896631</v>
      </c>
      <c r="E6" s="12">
        <v>27.585600553745987</v>
      </c>
      <c r="F6" s="12">
        <v>26.746038556383624</v>
      </c>
      <c r="G6" s="14">
        <f t="shared" ref="G6:G22" si="4">AVERAGE(D6:F6)</f>
        <v>27.401832063031975</v>
      </c>
      <c r="H6" s="44">
        <f t="shared" si="2"/>
        <v>27.401832063031975</v>
      </c>
      <c r="I6" s="48">
        <f t="shared" si="0"/>
        <v>4.78190405158489E-3</v>
      </c>
      <c r="J6" s="76">
        <v>0.11628242979985791</v>
      </c>
      <c r="K6" s="46">
        <f t="shared" si="3"/>
        <v>4.112318653656765E-2</v>
      </c>
      <c r="L6" s="50">
        <f t="shared" si="1"/>
        <v>8.1011428453255409E-3</v>
      </c>
      <c r="M6" s="10"/>
      <c r="O6" s="37" t="s">
        <v>10</v>
      </c>
      <c r="P6" s="37" t="s">
        <v>62</v>
      </c>
      <c r="Q6" s="40">
        <v>20.85919464488267</v>
      </c>
      <c r="R6" s="38">
        <f>AVERAGE(Q4:Q6)</f>
        <v>21.248494046502056</v>
      </c>
      <c r="S6" s="35"/>
      <c r="T6" s="7"/>
      <c r="U6" s="3"/>
      <c r="V6" s="3"/>
      <c r="W6" s="5"/>
    </row>
    <row r="7" spans="1:23">
      <c r="A7" s="13" t="s">
        <v>28</v>
      </c>
      <c r="B7" s="13" t="s">
        <v>24</v>
      </c>
      <c r="C7" s="13">
        <v>18</v>
      </c>
      <c r="D7" s="12">
        <v>24.711481682575783</v>
      </c>
      <c r="E7" s="12">
        <v>24.618561064184085</v>
      </c>
      <c r="F7" s="58">
        <v>23.980112575006473</v>
      </c>
      <c r="G7" s="14">
        <f>AVERAGE(D7:E7)</f>
        <v>24.665021373379936</v>
      </c>
      <c r="H7" s="44">
        <f t="shared" si="2"/>
        <v>24.665021373379936</v>
      </c>
      <c r="I7" s="48">
        <f t="shared" si="0"/>
        <v>3.1875937588860093E-2</v>
      </c>
      <c r="J7" s="76">
        <v>0.18531941764174864</v>
      </c>
      <c r="K7" s="46">
        <f t="shared" si="3"/>
        <v>0.17200538397158821</v>
      </c>
      <c r="L7" s="50">
        <f t="shared" si="1"/>
        <v>3.3884538214951472E-2</v>
      </c>
      <c r="M7" s="10"/>
      <c r="O7" s="35"/>
      <c r="P7" s="35"/>
      <c r="Q7" s="41"/>
      <c r="R7" s="39"/>
      <c r="S7" s="35"/>
      <c r="T7" s="20"/>
      <c r="U7" s="3"/>
      <c r="V7" s="3"/>
      <c r="W7" s="5"/>
    </row>
    <row r="8" spans="1:23">
      <c r="A8" s="13" t="s">
        <v>27</v>
      </c>
      <c r="B8" s="13" t="s">
        <v>51</v>
      </c>
      <c r="C8" s="13">
        <v>3</v>
      </c>
      <c r="D8" s="12">
        <v>21.918605240040939</v>
      </c>
      <c r="E8" s="12">
        <v>22.526147560431745</v>
      </c>
      <c r="F8" s="12">
        <v>21.830025967129615</v>
      </c>
      <c r="G8" s="14">
        <f t="shared" si="4"/>
        <v>22.091592922534101</v>
      </c>
      <c r="H8" s="44">
        <f t="shared" si="2"/>
        <v>22.091592922534101</v>
      </c>
      <c r="I8" s="48">
        <f t="shared" si="0"/>
        <v>0.18973267213799369</v>
      </c>
      <c r="J8" s="77">
        <v>0.29586704154388088</v>
      </c>
      <c r="K8" s="46">
        <f t="shared" si="3"/>
        <v>0.64127680848782176</v>
      </c>
      <c r="L8" s="50">
        <f t="shared" si="1"/>
        <v>0.12632958353883247</v>
      </c>
      <c r="M8" s="10"/>
      <c r="O8" s="34" t="s">
        <v>77</v>
      </c>
      <c r="P8" s="35"/>
      <c r="Q8" s="41"/>
      <c r="R8" s="39"/>
      <c r="S8" s="35"/>
      <c r="T8" s="7"/>
      <c r="U8" s="3"/>
      <c r="V8" s="3"/>
      <c r="W8" s="5"/>
    </row>
    <row r="9" spans="1:23">
      <c r="A9" s="13" t="s">
        <v>27</v>
      </c>
      <c r="B9" s="13" t="s">
        <v>51</v>
      </c>
      <c r="C9" s="13">
        <v>6</v>
      </c>
      <c r="D9" s="12">
        <v>22.584525069809963</v>
      </c>
      <c r="E9" s="12">
        <v>22.595899195361664</v>
      </c>
      <c r="F9" s="12">
        <v>22.317277057141101</v>
      </c>
      <c r="G9" s="14">
        <f t="shared" si="4"/>
        <v>22.499233774104241</v>
      </c>
      <c r="H9" s="44">
        <f t="shared" si="2"/>
        <v>22.499233774104241</v>
      </c>
      <c r="I9" s="48">
        <f t="shared" si="0"/>
        <v>0.14303094217908646</v>
      </c>
      <c r="J9" s="77">
        <v>0.29122274861972064</v>
      </c>
      <c r="K9" s="46">
        <f t="shared" si="3"/>
        <v>0.49113931812331257</v>
      </c>
      <c r="L9" s="50">
        <f t="shared" si="1"/>
        <v>9.6752953945694609E-2</v>
      </c>
      <c r="M9" s="10"/>
      <c r="O9" s="37" t="s">
        <v>10</v>
      </c>
      <c r="P9" s="37" t="s">
        <v>60</v>
      </c>
      <c r="Q9" s="41">
        <v>22.11202035534475</v>
      </c>
      <c r="R9" s="39"/>
      <c r="S9" s="35"/>
      <c r="T9" s="20"/>
      <c r="U9" s="3"/>
      <c r="V9" s="3"/>
      <c r="W9" s="5"/>
    </row>
    <row r="10" spans="1:23">
      <c r="A10" s="13" t="s">
        <v>27</v>
      </c>
      <c r="B10" s="13" t="s">
        <v>51</v>
      </c>
      <c r="C10" s="13">
        <v>9</v>
      </c>
      <c r="D10" s="12">
        <v>22.706790662503963</v>
      </c>
      <c r="E10" s="12">
        <v>22.71861708748299</v>
      </c>
      <c r="F10" s="12">
        <v>22.617996929465939</v>
      </c>
      <c r="G10" s="14">
        <f t="shared" si="4"/>
        <v>22.681134893150965</v>
      </c>
      <c r="H10" s="44">
        <f t="shared" si="2"/>
        <v>22.681134893150965</v>
      </c>
      <c r="I10" s="48">
        <f t="shared" si="0"/>
        <v>0.1260875791248757</v>
      </c>
      <c r="J10" s="77">
        <v>0.15046471304183245</v>
      </c>
      <c r="K10" s="46">
        <f t="shared" si="3"/>
        <v>0.83798770207218365</v>
      </c>
      <c r="L10" s="50">
        <f t="shared" si="1"/>
        <v>0.16508103211010255</v>
      </c>
      <c r="M10" s="10"/>
      <c r="O10" s="37" t="s">
        <v>10</v>
      </c>
      <c r="P10" s="37" t="s">
        <v>61</v>
      </c>
      <c r="Q10" s="41">
        <v>21.668206830730934</v>
      </c>
      <c r="R10" s="39"/>
      <c r="S10" s="35"/>
      <c r="T10" s="7"/>
      <c r="U10" s="3"/>
      <c r="V10" s="3"/>
      <c r="W10" s="5"/>
    </row>
    <row r="11" spans="1:23">
      <c r="A11" s="13" t="s">
        <v>30</v>
      </c>
      <c r="B11" s="13" t="s">
        <v>51</v>
      </c>
      <c r="C11" s="13">
        <v>3</v>
      </c>
      <c r="D11" s="12">
        <v>22.105006652127074</v>
      </c>
      <c r="E11" s="12">
        <v>21.693887742353041</v>
      </c>
      <c r="F11" s="12">
        <v>21.925928159998776</v>
      </c>
      <c r="G11" s="14">
        <f t="shared" si="4"/>
        <v>21.908274184826297</v>
      </c>
      <c r="H11" s="44">
        <f t="shared" si="2"/>
        <v>21.908274184826297</v>
      </c>
      <c r="I11" s="48">
        <f t="shared" si="0"/>
        <v>0.21544010995147625</v>
      </c>
      <c r="J11" s="77">
        <v>0.31492762136371244</v>
      </c>
      <c r="K11" s="46">
        <f t="shared" si="3"/>
        <v>0.68409404363633997</v>
      </c>
      <c r="L11" s="50">
        <f t="shared" si="1"/>
        <v>0.13476444881542277</v>
      </c>
      <c r="M11" s="10"/>
      <c r="O11" s="37" t="s">
        <v>10</v>
      </c>
      <c r="P11" s="37" t="s">
        <v>62</v>
      </c>
      <c r="Q11" s="41">
        <v>20.645158192311623</v>
      </c>
      <c r="R11" s="38">
        <f>AVERAGE(Q9:Q11)</f>
        <v>21.475128459462436</v>
      </c>
      <c r="S11" s="42">
        <f>R6-R11</f>
        <v>-0.22663441296037945</v>
      </c>
      <c r="T11" s="20"/>
      <c r="U11" s="3"/>
      <c r="V11" s="3"/>
      <c r="W11" s="5"/>
    </row>
    <row r="12" spans="1:23">
      <c r="A12" s="13" t="s">
        <v>30</v>
      </c>
      <c r="B12" s="13" t="s">
        <v>51</v>
      </c>
      <c r="C12" s="13">
        <v>6</v>
      </c>
      <c r="D12" s="12">
        <v>22.780212033722503</v>
      </c>
      <c r="E12" s="12">
        <v>22.516618688725266</v>
      </c>
      <c r="F12" s="12">
        <v>22.474091309357178</v>
      </c>
      <c r="G12" s="14">
        <f t="shared" si="4"/>
        <v>22.590307343934981</v>
      </c>
      <c r="H12" s="44">
        <f t="shared" si="2"/>
        <v>22.590307343934981</v>
      </c>
      <c r="I12" s="48">
        <f t="shared" si="0"/>
        <v>0.13428086281415366</v>
      </c>
      <c r="J12" s="77">
        <v>0.24904191379995885</v>
      </c>
      <c r="K12" s="46">
        <f t="shared" si="3"/>
        <v>0.53918981253096943</v>
      </c>
      <c r="L12" s="50">
        <f t="shared" si="1"/>
        <v>0.10621875540149381</v>
      </c>
      <c r="M12" s="10"/>
      <c r="O12" s="35"/>
      <c r="P12" s="35"/>
      <c r="Q12" s="41"/>
      <c r="R12" s="39"/>
      <c r="S12" s="43"/>
      <c r="T12" s="7"/>
      <c r="U12" s="3"/>
      <c r="V12" s="3"/>
      <c r="W12" s="5"/>
    </row>
    <row r="13" spans="1:23">
      <c r="A13" s="13" t="s">
        <v>30</v>
      </c>
      <c r="B13" s="13" t="s">
        <v>51</v>
      </c>
      <c r="C13" s="13">
        <v>9</v>
      </c>
      <c r="D13" s="12">
        <v>26.075888321431282</v>
      </c>
      <c r="E13" s="58">
        <v>24.468927495932686</v>
      </c>
      <c r="F13" s="12">
        <v>26.042100019787874</v>
      </c>
      <c r="G13" s="14">
        <f>AVERAGE(D13,F13)</f>
        <v>26.05899417060958</v>
      </c>
      <c r="H13" s="44">
        <f t="shared" si="2"/>
        <v>26.05899417060958</v>
      </c>
      <c r="I13" s="48">
        <f t="shared" si="0"/>
        <v>1.2129288965887176E-2</v>
      </c>
      <c r="J13" s="77">
        <v>0.32779911162454839</v>
      </c>
      <c r="K13" s="46">
        <f t="shared" si="3"/>
        <v>3.7002202067526385E-2</v>
      </c>
      <c r="L13" s="50">
        <f t="shared" si="1"/>
        <v>7.2893214214826947E-3</v>
      </c>
      <c r="M13" s="10"/>
      <c r="O13" s="34" t="s">
        <v>78</v>
      </c>
      <c r="P13" s="35"/>
      <c r="Q13" s="41"/>
      <c r="R13" s="39"/>
      <c r="S13" s="43"/>
      <c r="T13" s="20"/>
      <c r="U13" s="3"/>
      <c r="V13" s="3"/>
      <c r="W13" s="5"/>
    </row>
    <row r="14" spans="1:23">
      <c r="A14" s="13" t="s">
        <v>30</v>
      </c>
      <c r="B14" s="13" t="s">
        <v>51</v>
      </c>
      <c r="C14" s="13">
        <v>12</v>
      </c>
      <c r="D14" s="12">
        <v>25.805844291743728</v>
      </c>
      <c r="E14" s="12">
        <v>25.223290333226721</v>
      </c>
      <c r="F14" s="12">
        <v>25.126646940328349</v>
      </c>
      <c r="G14" s="14">
        <f t="shared" si="4"/>
        <v>25.38526052176627</v>
      </c>
      <c r="H14" s="44">
        <f t="shared" si="2"/>
        <v>25.38526052176627</v>
      </c>
      <c r="I14" s="48">
        <f t="shared" si="0"/>
        <v>1.9348592591973322E-2</v>
      </c>
      <c r="J14" s="77">
        <v>0.20720901153228671</v>
      </c>
      <c r="K14" s="46">
        <f t="shared" si="3"/>
        <v>9.3377177222615529E-2</v>
      </c>
      <c r="L14" s="50">
        <f t="shared" si="1"/>
        <v>1.8395020300798533E-2</v>
      </c>
      <c r="M14" s="10"/>
      <c r="O14" s="35" t="s">
        <v>10</v>
      </c>
      <c r="P14" s="37" t="s">
        <v>60</v>
      </c>
      <c r="Q14" s="40">
        <v>21.652821115113351</v>
      </c>
      <c r="R14" s="39"/>
      <c r="S14" s="43"/>
      <c r="T14" s="7"/>
      <c r="U14" s="3"/>
      <c r="V14" s="3"/>
      <c r="W14" s="5"/>
    </row>
    <row r="15" spans="1:23">
      <c r="A15" s="13" t="s">
        <v>30</v>
      </c>
      <c r="B15" s="13" t="s">
        <v>51</v>
      </c>
      <c r="C15" s="13">
        <v>18</v>
      </c>
      <c r="D15" s="12">
        <v>24.763330414985649</v>
      </c>
      <c r="E15" s="12">
        <v>24.650729833349004</v>
      </c>
      <c r="F15" s="12">
        <v>24.34032106327443</v>
      </c>
      <c r="G15" s="14">
        <f t="shared" si="4"/>
        <v>24.584793770536361</v>
      </c>
      <c r="H15" s="44">
        <f t="shared" si="2"/>
        <v>24.584793770536361</v>
      </c>
      <c r="I15" s="48">
        <f t="shared" si="0"/>
        <v>3.3698757064280167E-2</v>
      </c>
      <c r="J15" s="77">
        <v>0.20060646953433064</v>
      </c>
      <c r="K15" s="46">
        <f t="shared" si="3"/>
        <v>0.16798439822257655</v>
      </c>
      <c r="L15" s="50">
        <f t="shared" si="1"/>
        <v>3.3092416235230959E-2</v>
      </c>
      <c r="M15" s="10"/>
      <c r="O15" s="35" t="s">
        <v>10</v>
      </c>
      <c r="P15" s="37" t="s">
        <v>61</v>
      </c>
      <c r="Q15" s="40">
        <v>21.467105904560849</v>
      </c>
      <c r="R15" s="39"/>
      <c r="S15" s="43"/>
      <c r="T15" s="20"/>
      <c r="U15" s="3"/>
      <c r="V15" s="3"/>
      <c r="W15" s="5"/>
    </row>
    <row r="16" spans="1:23">
      <c r="A16" s="13" t="s">
        <v>29</v>
      </c>
      <c r="B16" s="13" t="s">
        <v>24</v>
      </c>
      <c r="C16" s="13">
        <v>6</v>
      </c>
      <c r="D16" s="12">
        <v>23.075418147951765</v>
      </c>
      <c r="E16" s="12">
        <v>22.858678209772805</v>
      </c>
      <c r="F16" s="12">
        <v>22.991551313331534</v>
      </c>
      <c r="G16" s="14">
        <f t="shared" si="4"/>
        <v>22.975215890352036</v>
      </c>
      <c r="H16" s="44">
        <f t="shared" si="2"/>
        <v>22.975215890352036</v>
      </c>
      <c r="I16" s="48">
        <f t="shared" si="0"/>
        <v>0.10283598329780978</v>
      </c>
      <c r="J16" s="77">
        <v>0.331789883398111</v>
      </c>
      <c r="K16" s="46">
        <f t="shared" si="3"/>
        <v>0.30994309484240068</v>
      </c>
      <c r="L16" s="50">
        <f t="shared" si="1"/>
        <v>6.1057848301902085E-2</v>
      </c>
      <c r="M16" s="10"/>
      <c r="O16" s="35" t="s">
        <v>10</v>
      </c>
      <c r="P16" s="37" t="s">
        <v>62</v>
      </c>
      <c r="Q16" s="40">
        <v>20.882898130190167</v>
      </c>
      <c r="R16" s="38">
        <f>AVERAGE(Q14:Q16)</f>
        <v>21.334275049954787</v>
      </c>
      <c r="S16" s="42">
        <f>R6-R16</f>
        <v>-8.5781003452730431E-2</v>
      </c>
      <c r="T16" s="7"/>
      <c r="U16" s="3"/>
      <c r="V16" s="3"/>
      <c r="W16" s="5"/>
    </row>
    <row r="17" spans="1:23">
      <c r="A17" s="13" t="s">
        <v>29</v>
      </c>
      <c r="B17" s="13" t="s">
        <v>24</v>
      </c>
      <c r="C17" s="13">
        <v>9</v>
      </c>
      <c r="D17" s="12">
        <v>27.727187175322964</v>
      </c>
      <c r="E17" s="12">
        <v>27.584049594877502</v>
      </c>
      <c r="F17" s="12">
        <v>27.787731817908416</v>
      </c>
      <c r="G17" s="14">
        <f t="shared" si="4"/>
        <v>27.69965619603629</v>
      </c>
      <c r="H17" s="44">
        <f t="shared" si="2"/>
        <v>27.69965619603629</v>
      </c>
      <c r="I17" s="48">
        <f t="shared" si="0"/>
        <v>3.8899754487891555E-3</v>
      </c>
      <c r="J17" s="77">
        <v>0.24958919915731484</v>
      </c>
      <c r="K17" s="46">
        <f t="shared" si="3"/>
        <v>1.5585511960945566E-2</v>
      </c>
      <c r="L17" s="50">
        <f t="shared" si="1"/>
        <v>3.0702985188386656E-3</v>
      </c>
      <c r="M17" s="10"/>
      <c r="O17" s="35"/>
      <c r="P17" s="35"/>
      <c r="Q17" s="41"/>
      <c r="R17" s="39"/>
      <c r="S17" s="43"/>
      <c r="T17" s="20"/>
      <c r="U17" s="3"/>
      <c r="V17" s="3"/>
      <c r="W17" s="5"/>
    </row>
    <row r="18" spans="1:23">
      <c r="A18" s="13" t="s">
        <v>29</v>
      </c>
      <c r="B18" s="13" t="s">
        <v>24</v>
      </c>
      <c r="C18" s="13">
        <v>12</v>
      </c>
      <c r="D18" s="12">
        <v>27.629446469940383</v>
      </c>
      <c r="E18" s="12">
        <v>27.17180615763484</v>
      </c>
      <c r="F18" s="12">
        <v>27.464795587034676</v>
      </c>
      <c r="G18" s="14">
        <f t="shared" si="4"/>
        <v>27.422016071536632</v>
      </c>
      <c r="H18" s="44">
        <f t="shared" si="2"/>
        <v>27.422016071536632</v>
      </c>
      <c r="I18" s="48">
        <f t="shared" si="0"/>
        <v>4.71546869272353E-3</v>
      </c>
      <c r="J18" s="77">
        <v>0.10122786492199166</v>
      </c>
      <c r="K18" s="46">
        <f t="shared" si="3"/>
        <v>4.6582714120833923E-2</v>
      </c>
      <c r="L18" s="50">
        <f t="shared" si="1"/>
        <v>9.1766531973457386E-3</v>
      </c>
      <c r="M18" s="10"/>
      <c r="O18" s="34" t="s">
        <v>71</v>
      </c>
      <c r="P18" s="35"/>
      <c r="Q18" s="41"/>
      <c r="R18" s="35"/>
      <c r="S18" s="43"/>
      <c r="T18" s="7"/>
      <c r="U18" s="3"/>
      <c r="V18" s="3"/>
      <c r="W18" s="5"/>
    </row>
    <row r="19" spans="1:23">
      <c r="A19" s="13" t="s">
        <v>29</v>
      </c>
      <c r="B19" s="13" t="s">
        <v>24</v>
      </c>
      <c r="C19" s="13">
        <v>18</v>
      </c>
      <c r="D19" s="12">
        <v>26.818362030833942</v>
      </c>
      <c r="E19" s="12">
        <v>26.531532173169158</v>
      </c>
      <c r="F19" s="12">
        <v>26.797850669930334</v>
      </c>
      <c r="G19" s="14">
        <f t="shared" si="4"/>
        <v>26.715914957977812</v>
      </c>
      <c r="H19" s="44">
        <f t="shared" si="2"/>
        <v>26.715914957977812</v>
      </c>
      <c r="I19" s="48">
        <f t="shared" si="0"/>
        <v>7.6927652696044445E-3</v>
      </c>
      <c r="J19" s="87">
        <v>0.1422525289476039</v>
      </c>
      <c r="K19" s="46">
        <f>I19/J19</f>
        <v>5.4078232046320479E-2</v>
      </c>
      <c r="L19" s="50">
        <f t="shared" si="1"/>
        <v>1.065324746272615E-2</v>
      </c>
      <c r="M19" s="10"/>
      <c r="O19" s="35" t="s">
        <v>10</v>
      </c>
      <c r="P19" s="37" t="s">
        <v>61</v>
      </c>
      <c r="Q19" s="40">
        <v>21.26</v>
      </c>
      <c r="R19" s="39"/>
      <c r="S19" s="43"/>
      <c r="T19" s="20"/>
      <c r="U19" s="3"/>
      <c r="V19" s="3"/>
      <c r="W19" s="5"/>
    </row>
    <row r="20" spans="1:23">
      <c r="A20" s="13" t="s">
        <v>48</v>
      </c>
      <c r="B20" s="7" t="s">
        <v>63</v>
      </c>
      <c r="C20" s="13" t="s">
        <v>67</v>
      </c>
      <c r="D20" s="12">
        <v>21.932590220625716</v>
      </c>
      <c r="E20" s="12">
        <v>21.099984674544594</v>
      </c>
      <c r="F20" s="12">
        <v>21.336443056444374</v>
      </c>
      <c r="G20" s="14">
        <f>AVERAGE(E20:F20)</f>
        <v>21.218213865494484</v>
      </c>
      <c r="H20" s="44">
        <f t="shared" si="2"/>
        <v>21.218213865494484</v>
      </c>
      <c r="I20" s="48">
        <f t="shared" si="0"/>
        <v>0.34758051069463952</v>
      </c>
      <c r="J20" s="78">
        <v>0.32581131489869469</v>
      </c>
      <c r="K20" s="46">
        <f>I20/J21</f>
        <v>1.3596495812428735</v>
      </c>
      <c r="L20" s="50">
        <f t="shared" si="1"/>
        <v>0.26784683787675456</v>
      </c>
      <c r="M20" s="10"/>
      <c r="O20" s="35" t="s">
        <v>10</v>
      </c>
      <c r="P20" s="35" t="s">
        <v>64</v>
      </c>
      <c r="Q20" s="40">
        <v>21.33</v>
      </c>
      <c r="R20" s="39"/>
      <c r="S20" s="43"/>
      <c r="T20" s="7"/>
      <c r="U20" s="3"/>
      <c r="V20" s="3"/>
      <c r="W20" s="5"/>
    </row>
    <row r="21" spans="1:23">
      <c r="A21" s="13" t="s">
        <v>48</v>
      </c>
      <c r="B21" s="7" t="s">
        <v>63</v>
      </c>
      <c r="C21" s="13" t="s">
        <v>68</v>
      </c>
      <c r="D21" s="12">
        <v>21.693193415005162</v>
      </c>
      <c r="E21" s="12">
        <v>21.723038299032979</v>
      </c>
      <c r="F21" s="12">
        <v>21.587989173348916</v>
      </c>
      <c r="G21" s="14">
        <f t="shared" si="4"/>
        <v>21.668073629129015</v>
      </c>
      <c r="H21" s="44">
        <f t="shared" si="2"/>
        <v>21.668073629129015</v>
      </c>
      <c r="I21" s="48">
        <f t="shared" si="0"/>
        <v>0.25446856122091965</v>
      </c>
      <c r="J21" s="78">
        <v>0.25563977328401899</v>
      </c>
      <c r="K21" s="46">
        <f>I21/J22</f>
        <v>0.9378772489965288</v>
      </c>
      <c r="L21" s="50">
        <f t="shared" si="1"/>
        <v>0.18475896946229176</v>
      </c>
      <c r="M21" s="10"/>
      <c r="O21" s="35" t="s">
        <v>10</v>
      </c>
      <c r="P21" s="37" t="s">
        <v>62</v>
      </c>
      <c r="Q21" s="40">
        <v>20.75</v>
      </c>
      <c r="R21" s="38">
        <f>AVERAGE(Q19:Q21)</f>
        <v>21.113333333333333</v>
      </c>
      <c r="S21" s="42">
        <f>R6-R21</f>
        <v>0.13516071316872313</v>
      </c>
      <c r="T21" s="20"/>
      <c r="U21" s="3"/>
      <c r="V21" s="3"/>
      <c r="W21" s="5"/>
    </row>
    <row r="22" spans="1:23">
      <c r="A22" s="13" t="s">
        <v>48</v>
      </c>
      <c r="B22" s="7" t="s">
        <v>63</v>
      </c>
      <c r="C22" s="13" t="s">
        <v>69</v>
      </c>
      <c r="D22" s="16" t="s">
        <v>70</v>
      </c>
      <c r="E22" s="17">
        <v>20.855380217246083</v>
      </c>
      <c r="F22" s="17">
        <v>20.863009072519262</v>
      </c>
      <c r="G22" s="18">
        <f t="shared" si="4"/>
        <v>20.85919464488267</v>
      </c>
      <c r="H22" s="44">
        <f t="shared" si="2"/>
        <v>20.85919464488267</v>
      </c>
      <c r="I22" s="48">
        <f t="shared" si="0"/>
        <v>0.44579066647416482</v>
      </c>
      <c r="J22" s="78">
        <v>0.27132395150131366</v>
      </c>
      <c r="K22" s="46">
        <f>I22/J23</f>
        <v>2.1537167102521084</v>
      </c>
      <c r="L22" s="50">
        <f t="shared" si="1"/>
        <v>0.4242756504922634</v>
      </c>
      <c r="M22" s="10"/>
      <c r="O22" s="35"/>
      <c r="P22" s="35"/>
      <c r="Q22" s="41"/>
      <c r="R22" s="35"/>
      <c r="S22" s="43"/>
      <c r="T22" s="7"/>
      <c r="U22" s="3"/>
      <c r="V22" s="3"/>
      <c r="W22" s="5"/>
    </row>
    <row r="23" spans="1:23">
      <c r="A23" s="13" t="s">
        <v>48</v>
      </c>
      <c r="B23" s="7" t="s">
        <v>63</v>
      </c>
      <c r="C23" s="13" t="s">
        <v>18</v>
      </c>
      <c r="D23" s="16" t="s">
        <v>70</v>
      </c>
      <c r="E23" s="16" t="s">
        <v>70</v>
      </c>
      <c r="F23" s="16" t="s">
        <v>70</v>
      </c>
      <c r="G23" s="16" t="s">
        <v>70</v>
      </c>
      <c r="I23" s="48"/>
      <c r="J23" s="78">
        <v>0.20698667765919024</v>
      </c>
      <c r="O23" s="35"/>
      <c r="P23" s="35"/>
      <c r="Q23" s="41">
        <f>MIN(Q4:Q6,Q9:Q11,Q14:Q16,Q19:Q21)</f>
        <v>20.645158192311623</v>
      </c>
      <c r="R23" s="35"/>
      <c r="S23" s="43"/>
      <c r="T23" s="20"/>
      <c r="U23" s="3"/>
      <c r="V23" s="3"/>
      <c r="W23" s="5"/>
    </row>
    <row r="24" spans="1:23">
      <c r="A24" s="13"/>
      <c r="C24" s="13"/>
      <c r="D24" s="16"/>
      <c r="E24" s="16"/>
      <c r="F24" s="16"/>
      <c r="G24" s="16"/>
      <c r="I24" s="48"/>
      <c r="T24" s="7"/>
      <c r="U24" s="3"/>
      <c r="V24" s="3"/>
      <c r="W24" s="5"/>
    </row>
    <row r="25" spans="1:23">
      <c r="A25" s="13" t="s">
        <v>54</v>
      </c>
      <c r="I25" s="48"/>
      <c r="N25" t="s">
        <v>84</v>
      </c>
      <c r="T25" s="20"/>
      <c r="U25" s="3"/>
      <c r="V25" s="3"/>
      <c r="W25" s="5"/>
    </row>
    <row r="26" spans="1:23">
      <c r="A26" s="13" t="s">
        <v>25</v>
      </c>
      <c r="B26" s="15" t="s">
        <v>24</v>
      </c>
      <c r="C26" s="15">
        <v>3</v>
      </c>
      <c r="D26" s="12">
        <v>22.53786379153216</v>
      </c>
      <c r="E26" s="12">
        <v>22.071275219393609</v>
      </c>
      <c r="F26" s="12">
        <v>22.373094833054118</v>
      </c>
      <c r="G26" s="14">
        <f t="shared" ref="G26:G40" si="5">AVERAGE(D26:F26)</f>
        <v>22.327411281326629</v>
      </c>
      <c r="H26" s="44">
        <f>G26+S$11</f>
        <v>22.10077686836625</v>
      </c>
      <c r="I26" s="48">
        <f t="shared" ref="I26:I40" si="6">POWER(2,H$118-H26)</f>
        <v>0.18852870312479159</v>
      </c>
      <c r="J26" s="77">
        <v>0.29100559793437375</v>
      </c>
      <c r="K26" s="46">
        <f t="shared" si="3"/>
        <v>0.64785249652588373</v>
      </c>
      <c r="L26" s="50">
        <f t="shared" ref="L26:L40" si="7">K26/K$118</f>
        <v>0.12762497411016549</v>
      </c>
      <c r="N26" s="99"/>
      <c r="O26" t="s">
        <v>85</v>
      </c>
      <c r="T26" s="20"/>
      <c r="U26" s="3"/>
      <c r="V26" s="3"/>
      <c r="W26" s="5"/>
    </row>
    <row r="27" spans="1:23">
      <c r="A27" s="13" t="s">
        <v>25</v>
      </c>
      <c r="B27" s="15" t="s">
        <v>24</v>
      </c>
      <c r="C27" s="15">
        <v>6</v>
      </c>
      <c r="D27" s="12">
        <v>23.513197068156103</v>
      </c>
      <c r="E27" s="12">
        <v>23.582133460420685</v>
      </c>
      <c r="F27" s="58">
        <v>22.785980667743427</v>
      </c>
      <c r="G27" s="14">
        <f>AVERAGE(D27:E27)</f>
        <v>23.547665264288394</v>
      </c>
      <c r="H27" s="44">
        <f>G27+S$11</f>
        <v>23.321030851328015</v>
      </c>
      <c r="I27" s="48">
        <f t="shared" si="6"/>
        <v>8.0917867491429457E-2</v>
      </c>
      <c r="J27" s="77">
        <v>0.26087780312502346</v>
      </c>
      <c r="K27" s="46">
        <f t="shared" si="3"/>
        <v>0.31017536379915872</v>
      </c>
      <c r="L27" s="50">
        <f t="shared" si="7"/>
        <v>6.1103604580918999E-2</v>
      </c>
      <c r="T27" s="19"/>
      <c r="U27" s="3"/>
      <c r="V27" s="3"/>
      <c r="W27" s="5"/>
    </row>
    <row r="28" spans="1:23">
      <c r="A28" s="13" t="s">
        <v>25</v>
      </c>
      <c r="B28" s="15" t="s">
        <v>24</v>
      </c>
      <c r="C28" s="15">
        <v>9</v>
      </c>
      <c r="D28" s="12">
        <v>22.845747992969585</v>
      </c>
      <c r="E28" s="12">
        <v>22.745727832086931</v>
      </c>
      <c r="F28" s="12">
        <v>22.79935612838208</v>
      </c>
      <c r="G28" s="14">
        <f t="shared" si="5"/>
        <v>22.796943984479537</v>
      </c>
      <c r="H28" s="44">
        <f>G28+S$11</f>
        <v>22.570309571519157</v>
      </c>
      <c r="I28" s="48">
        <f t="shared" si="6"/>
        <v>0.13615514357514277</v>
      </c>
      <c r="J28" s="77">
        <v>0.28061442417703564</v>
      </c>
      <c r="K28" s="46">
        <f t="shared" si="3"/>
        <v>0.48520365257220149</v>
      </c>
      <c r="L28" s="50">
        <f t="shared" si="7"/>
        <v>9.5583645860367369E-2</v>
      </c>
      <c r="T28" s="19"/>
      <c r="U28" s="3"/>
      <c r="V28" s="3"/>
      <c r="W28" s="5"/>
    </row>
    <row r="29" spans="1:23">
      <c r="A29" s="13" t="s">
        <v>25</v>
      </c>
      <c r="B29" s="15" t="s">
        <v>24</v>
      </c>
      <c r="C29" s="15">
        <v>12</v>
      </c>
      <c r="D29" s="12">
        <v>22.705414327277197</v>
      </c>
      <c r="E29" s="12">
        <v>21.712377673160656</v>
      </c>
      <c r="F29" s="12">
        <v>21.509677973386577</v>
      </c>
      <c r="G29" s="14">
        <f t="shared" si="5"/>
        <v>21.975823324608143</v>
      </c>
      <c r="H29" s="44">
        <f>G29+S$11</f>
        <v>21.749188911647764</v>
      </c>
      <c r="I29" s="48">
        <f t="shared" si="6"/>
        <v>0.24055589337587699</v>
      </c>
      <c r="J29" s="77">
        <v>0.29048213348788626</v>
      </c>
      <c r="K29" s="46">
        <f t="shared" si="3"/>
        <v>0.82812629640063107</v>
      </c>
      <c r="L29" s="50">
        <f t="shared" si="7"/>
        <v>0.16313836514459606</v>
      </c>
      <c r="T29" s="20"/>
      <c r="U29" s="3"/>
      <c r="V29" s="3"/>
      <c r="W29" s="5"/>
    </row>
    <row r="30" spans="1:23">
      <c r="A30" s="13" t="s">
        <v>25</v>
      </c>
      <c r="B30" s="15" t="s">
        <v>24</v>
      </c>
      <c r="C30" s="15">
        <v>15</v>
      </c>
      <c r="D30" s="12">
        <v>21.490259355167677</v>
      </c>
      <c r="E30" s="12">
        <v>22.14723592348097</v>
      </c>
      <c r="F30" s="12">
        <v>22.629740422852826</v>
      </c>
      <c r="G30" s="14">
        <f t="shared" si="5"/>
        <v>22.08907856716716</v>
      </c>
      <c r="H30" s="44">
        <f>G30+S$11</f>
        <v>21.862444154206781</v>
      </c>
      <c r="I30" s="48">
        <f t="shared" si="6"/>
        <v>0.22239385139073711</v>
      </c>
      <c r="J30" s="77">
        <v>0.2582142372064013</v>
      </c>
      <c r="K30" s="46">
        <f t="shared" si="3"/>
        <v>0.86127648806974388</v>
      </c>
      <c r="L30" s="50">
        <f t="shared" si="7"/>
        <v>0.16966885221720168</v>
      </c>
      <c r="T30" s="19"/>
      <c r="U30" s="3"/>
      <c r="V30" s="3"/>
      <c r="W30" s="5"/>
    </row>
    <row r="31" spans="1:23">
      <c r="A31" s="13" t="s">
        <v>25</v>
      </c>
      <c r="B31" s="15" t="s">
        <v>24</v>
      </c>
      <c r="C31" s="15">
        <v>18</v>
      </c>
      <c r="D31" s="58">
        <v>24.493951646659045</v>
      </c>
      <c r="E31" s="12">
        <v>25.634506610614331</v>
      </c>
      <c r="F31" s="12">
        <v>25.452149518898327</v>
      </c>
      <c r="G31" s="14">
        <f>AVERAGE(E31:F31)</f>
        <v>25.543328064756331</v>
      </c>
      <c r="H31" s="44">
        <f>G31+S$11</f>
        <v>25.316693651795951</v>
      </c>
      <c r="I31" s="48">
        <f t="shared" si="6"/>
        <v>2.0290374583794735E-2</v>
      </c>
      <c r="J31" s="77">
        <v>0.34832661301230428</v>
      </c>
      <c r="K31" s="46">
        <f t="shared" si="3"/>
        <v>5.8251003012158589E-2</v>
      </c>
      <c r="L31" s="50">
        <f t="shared" si="7"/>
        <v>1.1475270669148205E-2</v>
      </c>
      <c r="T31" s="20"/>
      <c r="U31" s="3"/>
      <c r="V31" s="3"/>
      <c r="W31" s="5"/>
    </row>
    <row r="32" spans="1:23">
      <c r="A32" s="13" t="s">
        <v>26</v>
      </c>
      <c r="B32" s="15" t="s">
        <v>51</v>
      </c>
      <c r="C32" s="15">
        <v>3</v>
      </c>
      <c r="D32" s="12">
        <v>20.551211139760603</v>
      </c>
      <c r="E32" s="12">
        <v>20.506202046610706</v>
      </c>
      <c r="F32" s="58">
        <v>21.647096629113328</v>
      </c>
      <c r="G32" s="14">
        <f>AVERAGE(D32:E32)</f>
        <v>20.528706593185653</v>
      </c>
      <c r="H32" s="44">
        <f>G32+S$11</f>
        <v>20.302072180225274</v>
      </c>
      <c r="I32" s="48">
        <f t="shared" si="6"/>
        <v>0.6559059106433881</v>
      </c>
      <c r="J32" s="77">
        <v>0.2170580516865882</v>
      </c>
      <c r="K32" s="46">
        <f t="shared" si="3"/>
        <v>3.0217994934850685</v>
      </c>
      <c r="L32" s="50">
        <f t="shared" si="7"/>
        <v>0.59528532218403651</v>
      </c>
      <c r="T32" s="19"/>
      <c r="U32" s="3"/>
      <c r="V32" s="3"/>
      <c r="W32" s="5"/>
    </row>
    <row r="33" spans="1:23">
      <c r="A33" s="13" t="s">
        <v>26</v>
      </c>
      <c r="B33" s="15" t="s">
        <v>51</v>
      </c>
      <c r="C33" s="15">
        <v>6</v>
      </c>
      <c r="D33" s="12">
        <v>22.582725681712798</v>
      </c>
      <c r="E33" s="12">
        <v>22.487486293634376</v>
      </c>
      <c r="F33" s="58">
        <v>21.839040959352999</v>
      </c>
      <c r="G33" s="14">
        <f>AVERAGE(D33:E33)</f>
        <v>22.535105987673589</v>
      </c>
      <c r="H33" s="44">
        <f>G33+S$11</f>
        <v>22.308471574713209</v>
      </c>
      <c r="I33" s="48">
        <f t="shared" si="6"/>
        <v>0.16325073433882104</v>
      </c>
      <c r="J33" s="77">
        <v>0.30350723033572935</v>
      </c>
      <c r="K33" s="46">
        <f t="shared" si="3"/>
        <v>0.53788087406760832</v>
      </c>
      <c r="L33" s="50">
        <f t="shared" si="7"/>
        <v>0.10596089849981621</v>
      </c>
      <c r="T33" s="20"/>
      <c r="U33" s="3"/>
      <c r="V33" s="3"/>
      <c r="W33" s="5"/>
    </row>
    <row r="34" spans="1:23">
      <c r="A34" s="13" t="s">
        <v>26</v>
      </c>
      <c r="B34" s="15" t="s">
        <v>51</v>
      </c>
      <c r="C34" s="15">
        <v>9</v>
      </c>
      <c r="D34" s="12">
        <v>21.750250952768333</v>
      </c>
      <c r="E34" s="12">
        <v>21.764614460047866</v>
      </c>
      <c r="F34" s="12">
        <v>22.069935550043716</v>
      </c>
      <c r="G34" s="14">
        <f t="shared" si="5"/>
        <v>21.861600320953304</v>
      </c>
      <c r="H34" s="44">
        <f>G34+S$11</f>
        <v>21.634965907992925</v>
      </c>
      <c r="I34" s="48">
        <f t="shared" si="6"/>
        <v>0.26037576050196004</v>
      </c>
      <c r="J34" s="77">
        <v>0.32008190134866987</v>
      </c>
      <c r="K34" s="46">
        <f t="shared" si="3"/>
        <v>0.81346605167259656</v>
      </c>
      <c r="L34" s="50">
        <f t="shared" si="7"/>
        <v>0.16025034146035094</v>
      </c>
      <c r="T34" s="20"/>
      <c r="U34" s="3"/>
      <c r="V34" s="3"/>
      <c r="W34" s="5"/>
    </row>
    <row r="35" spans="1:23">
      <c r="A35" s="13" t="s">
        <v>26</v>
      </c>
      <c r="B35" s="15" t="s">
        <v>51</v>
      </c>
      <c r="C35" s="15">
        <v>12</v>
      </c>
      <c r="D35" s="12">
        <v>22.24767802223591</v>
      </c>
      <c r="E35" s="12">
        <v>21.86017203535614</v>
      </c>
      <c r="F35" s="12">
        <v>21.816965830097978</v>
      </c>
      <c r="G35" s="14">
        <f t="shared" si="5"/>
        <v>21.974938629230007</v>
      </c>
      <c r="H35" s="44">
        <f>G35+S$11</f>
        <v>21.748304216269627</v>
      </c>
      <c r="I35" s="48">
        <f t="shared" si="6"/>
        <v>0.24070345328780182</v>
      </c>
      <c r="J35" s="77">
        <v>0.20879254580560125</v>
      </c>
      <c r="K35" s="46">
        <f t="shared" si="3"/>
        <v>1.1528354729287682</v>
      </c>
      <c r="L35" s="50">
        <f t="shared" si="7"/>
        <v>0.22710508668995477</v>
      </c>
      <c r="T35" s="19"/>
      <c r="U35" s="3"/>
      <c r="V35" s="3"/>
      <c r="W35" s="5"/>
    </row>
    <row r="36" spans="1:23">
      <c r="A36" s="13" t="s">
        <v>26</v>
      </c>
      <c r="B36" s="15" t="s">
        <v>51</v>
      </c>
      <c r="C36" s="15">
        <v>15</v>
      </c>
      <c r="D36" s="12">
        <v>22.650363182879399</v>
      </c>
      <c r="E36" s="12">
        <v>22.645162132893468</v>
      </c>
      <c r="F36" s="12">
        <v>22.796301315145776</v>
      </c>
      <c r="G36" s="14">
        <f t="shared" si="5"/>
        <v>22.697275543639545</v>
      </c>
      <c r="H36" s="44">
        <f>G36+S$11</f>
        <v>22.470641130679166</v>
      </c>
      <c r="I36" s="48">
        <f t="shared" si="6"/>
        <v>0.14589393657659519</v>
      </c>
      <c r="J36" s="77">
        <v>0.22353995001505675</v>
      </c>
      <c r="K36" s="46">
        <f t="shared" si="3"/>
        <v>0.65265263129372786</v>
      </c>
      <c r="L36" s="50">
        <f t="shared" si="7"/>
        <v>0.12857058608010707</v>
      </c>
      <c r="T36" s="19"/>
      <c r="U36" s="3"/>
      <c r="V36" s="3"/>
      <c r="W36" s="5"/>
    </row>
    <row r="37" spans="1:23">
      <c r="A37" s="13" t="s">
        <v>26</v>
      </c>
      <c r="B37" s="15" t="s">
        <v>51</v>
      </c>
      <c r="C37" s="15">
        <v>18</v>
      </c>
      <c r="D37" s="12">
        <v>24.829647105024758</v>
      </c>
      <c r="E37" s="12">
        <v>24.789414108298004</v>
      </c>
      <c r="F37" s="58">
        <v>25.569251161057707</v>
      </c>
      <c r="G37" s="14">
        <f>AVERAGE(D37:E37)</f>
        <v>24.809530606661383</v>
      </c>
      <c r="H37" s="44">
        <f>G37+S$11</f>
        <v>24.582896193701004</v>
      </c>
      <c r="I37" s="48">
        <f t="shared" si="6"/>
        <v>3.3743110203017943E-2</v>
      </c>
      <c r="J37" s="78">
        <v>0.25032826224533311</v>
      </c>
      <c r="K37" s="46">
        <f t="shared" si="3"/>
        <v>0.13479544778666724</v>
      </c>
      <c r="L37" s="50">
        <f t="shared" si="7"/>
        <v>2.655429380328744E-2</v>
      </c>
      <c r="T37" s="19"/>
      <c r="U37" s="3"/>
      <c r="V37" s="3"/>
      <c r="W37" s="5"/>
    </row>
    <row r="38" spans="1:23">
      <c r="A38" s="11" t="s">
        <v>48</v>
      </c>
      <c r="B38" s="7" t="s">
        <v>63</v>
      </c>
      <c r="C38" s="13" t="s">
        <v>67</v>
      </c>
      <c r="D38" s="12">
        <v>22.022859985199702</v>
      </c>
      <c r="E38" s="12">
        <v>22.174428740871477</v>
      </c>
      <c r="F38" s="12">
        <v>22.138772339963065</v>
      </c>
      <c r="G38" s="14">
        <f t="shared" si="5"/>
        <v>22.11202035534475</v>
      </c>
      <c r="H38" s="44">
        <f>G38+S$11</f>
        <v>21.885385942384371</v>
      </c>
      <c r="I38" s="48">
        <f t="shared" si="6"/>
        <v>0.21888530684131602</v>
      </c>
      <c r="J38" s="78">
        <v>0.32581131489869469</v>
      </c>
      <c r="K38" s="46">
        <f t="shared" si="3"/>
        <v>0.67181616117099729</v>
      </c>
      <c r="L38" s="50">
        <f t="shared" si="7"/>
        <v>0.13234574326104137</v>
      </c>
      <c r="T38" s="20"/>
      <c r="U38" s="3"/>
      <c r="V38" s="3"/>
      <c r="W38" s="5"/>
    </row>
    <row r="39" spans="1:23">
      <c r="A39" s="11" t="s">
        <v>48</v>
      </c>
      <c r="B39" s="7" t="s">
        <v>63</v>
      </c>
      <c r="C39" s="13" t="s">
        <v>68</v>
      </c>
      <c r="D39" s="12">
        <v>21.686489058647382</v>
      </c>
      <c r="E39" s="12">
        <v>21.626705439695193</v>
      </c>
      <c r="F39" s="12">
        <v>21.691425993850221</v>
      </c>
      <c r="G39" s="14">
        <f t="shared" si="5"/>
        <v>21.668206830730934</v>
      </c>
      <c r="H39" s="44">
        <f>G39+S$11</f>
        <v>21.441572417770555</v>
      </c>
      <c r="I39" s="48">
        <f t="shared" si="6"/>
        <v>0.29772670632758497</v>
      </c>
      <c r="J39" s="78">
        <v>0.25563977328401899</v>
      </c>
      <c r="K39" s="46">
        <f t="shared" si="3"/>
        <v>1.1646337442053936</v>
      </c>
      <c r="L39" s="50">
        <f t="shared" si="7"/>
        <v>0.22942931029686936</v>
      </c>
      <c r="T39" s="19"/>
      <c r="U39" s="3"/>
      <c r="V39" s="3"/>
      <c r="W39" s="5"/>
    </row>
    <row r="40" spans="1:23">
      <c r="A40" s="11" t="s">
        <v>48</v>
      </c>
      <c r="B40" s="7" t="s">
        <v>63</v>
      </c>
      <c r="C40" s="13" t="s">
        <v>69</v>
      </c>
      <c r="D40" s="12">
        <v>20.458696400286364</v>
      </c>
      <c r="E40" s="12">
        <v>20.682091012109506</v>
      </c>
      <c r="F40" s="12">
        <v>20.794687164539006</v>
      </c>
      <c r="G40" s="14">
        <f t="shared" si="5"/>
        <v>20.645158192311623</v>
      </c>
      <c r="H40" s="44">
        <f>G40+S$11</f>
        <v>20.418523779351244</v>
      </c>
      <c r="I40" s="48">
        <f t="shared" si="6"/>
        <v>0.60504283196064512</v>
      </c>
      <c r="J40" s="78">
        <v>0.27132395150131366</v>
      </c>
      <c r="K40" s="46">
        <f t="shared" si="3"/>
        <v>2.2299646920692724</v>
      </c>
      <c r="L40" s="50">
        <f t="shared" si="7"/>
        <v>0.43929627132424492</v>
      </c>
      <c r="T40" s="20"/>
      <c r="U40" s="3"/>
      <c r="V40" s="3"/>
      <c r="W40" s="5"/>
    </row>
    <row r="41" spans="1:23">
      <c r="A41" s="12" t="s">
        <v>48</v>
      </c>
      <c r="B41" s="7" t="s">
        <v>63</v>
      </c>
      <c r="C41" s="13" t="s">
        <v>18</v>
      </c>
      <c r="D41" s="16" t="s">
        <v>70</v>
      </c>
      <c r="E41" s="16" t="s">
        <v>70</v>
      </c>
      <c r="F41" s="16" t="s">
        <v>70</v>
      </c>
      <c r="G41" s="16" t="s">
        <v>70</v>
      </c>
      <c r="I41" s="48"/>
      <c r="J41" s="78">
        <v>0.20698667765919024</v>
      </c>
      <c r="T41" s="19"/>
      <c r="U41" s="3"/>
      <c r="V41" s="3"/>
      <c r="W41" s="5"/>
    </row>
    <row r="42" spans="1:23">
      <c r="I42" s="48"/>
      <c r="T42" s="20"/>
      <c r="U42" s="3"/>
      <c r="V42" s="3"/>
      <c r="W42" s="5"/>
    </row>
    <row r="43" spans="1:23">
      <c r="A43" s="11" t="s">
        <v>65</v>
      </c>
      <c r="I43" s="48"/>
      <c r="T43" s="20"/>
      <c r="U43" s="3"/>
      <c r="V43" s="3"/>
      <c r="W43" s="5"/>
    </row>
    <row r="44" spans="1:23">
      <c r="A44" s="11" t="s">
        <v>31</v>
      </c>
      <c r="B44" s="13" t="s">
        <v>51</v>
      </c>
      <c r="C44" s="11">
        <v>3</v>
      </c>
      <c r="D44" s="12">
        <v>23.976909019572002</v>
      </c>
      <c r="E44" s="12">
        <v>24.486259512404121</v>
      </c>
      <c r="F44" s="12">
        <v>24.236121360588157</v>
      </c>
      <c r="G44" s="14">
        <f>AVERAGE(D44:F44)</f>
        <v>24.23309663085476</v>
      </c>
      <c r="H44" s="44">
        <f>G44+S$16</f>
        <v>24.14731562740203</v>
      </c>
      <c r="I44" s="48">
        <f t="shared" ref="I44:I61" si="8">POWER(2,H$118-H44)</f>
        <v>4.5636037286845621E-2</v>
      </c>
      <c r="J44" s="77">
        <v>0.41689016330433148</v>
      </c>
      <c r="K44" s="46">
        <f t="shared" si="3"/>
        <v>0.10946777185896596</v>
      </c>
      <c r="L44" s="50">
        <f t="shared" ref="L44:L61" si="9">K44/K$118</f>
        <v>2.1564818572617564E-2</v>
      </c>
      <c r="T44" s="19"/>
      <c r="U44" s="3"/>
      <c r="V44" s="3"/>
      <c r="W44" s="5"/>
    </row>
    <row r="45" spans="1:23">
      <c r="A45" s="11" t="s">
        <v>31</v>
      </c>
      <c r="B45" s="13" t="s">
        <v>51</v>
      </c>
      <c r="C45" s="11">
        <v>9</v>
      </c>
      <c r="D45" s="12">
        <v>20.888280467761639</v>
      </c>
      <c r="E45" s="12">
        <v>20.73283784404062</v>
      </c>
      <c r="F45" s="12">
        <v>20.701891008604569</v>
      </c>
      <c r="G45" s="14">
        <f t="shared" ref="G45:G79" si="10">AVERAGE(D45:F45)</f>
        <v>20.77433644013561</v>
      </c>
      <c r="H45" s="44">
        <f>G45+S$16</f>
        <v>20.688555436682879</v>
      </c>
      <c r="I45" s="48">
        <f t="shared" si="8"/>
        <v>0.50176283620175088</v>
      </c>
      <c r="J45" s="77">
        <v>0.23833907421100026</v>
      </c>
      <c r="K45" s="46">
        <f t="shared" si="3"/>
        <v>2.1052479030674718</v>
      </c>
      <c r="L45" s="50">
        <f t="shared" si="9"/>
        <v>0.41472744268992967</v>
      </c>
      <c r="T45" s="19"/>
      <c r="U45" s="3"/>
      <c r="V45" s="3"/>
      <c r="W45" s="5"/>
    </row>
    <row r="46" spans="1:23">
      <c r="A46" s="11" t="s">
        <v>31</v>
      </c>
      <c r="B46" s="13" t="s">
        <v>51</v>
      </c>
      <c r="C46" s="11">
        <v>12</v>
      </c>
      <c r="D46" s="12">
        <v>22.87535376488222</v>
      </c>
      <c r="E46" s="12">
        <v>22.843697973908071</v>
      </c>
      <c r="F46" s="12">
        <v>23.027416199226117</v>
      </c>
      <c r="G46" s="14">
        <f t="shared" si="10"/>
        <v>22.915489312672136</v>
      </c>
      <c r="H46" s="44">
        <f>G46+S$16</f>
        <v>22.829708309219406</v>
      </c>
      <c r="I46" s="48">
        <f t="shared" si="8"/>
        <v>0.1137489120586965</v>
      </c>
      <c r="J46" s="77">
        <v>5.9131341182102906E-2</v>
      </c>
      <c r="K46" s="46">
        <f t="shared" si="3"/>
        <v>1.9236653487765727</v>
      </c>
      <c r="L46" s="50">
        <f t="shared" si="9"/>
        <v>0.37895623101056269</v>
      </c>
      <c r="T46" s="19"/>
      <c r="U46" s="3"/>
      <c r="V46" s="3"/>
      <c r="W46" s="5"/>
    </row>
    <row r="47" spans="1:23">
      <c r="A47" s="11" t="s">
        <v>31</v>
      </c>
      <c r="B47" s="13" t="s">
        <v>51</v>
      </c>
      <c r="C47" s="11">
        <v>15</v>
      </c>
      <c r="D47" s="12">
        <v>22.52749041751013</v>
      </c>
      <c r="E47" s="12">
        <v>22.377987808898546</v>
      </c>
      <c r="F47" s="12">
        <v>22.592552292237031</v>
      </c>
      <c r="G47" s="14">
        <f t="shared" si="10"/>
        <v>22.499343506215236</v>
      </c>
      <c r="H47" s="44">
        <f>G47+S$16</f>
        <v>22.413562502762506</v>
      </c>
      <c r="I47" s="48">
        <f t="shared" si="8"/>
        <v>0.15178177309488314</v>
      </c>
      <c r="J47" s="77">
        <v>0.19231753448454217</v>
      </c>
      <c r="K47" s="46">
        <f t="shared" si="3"/>
        <v>0.78922482810366335</v>
      </c>
      <c r="L47" s="50">
        <f t="shared" si="9"/>
        <v>0.15547489404450504</v>
      </c>
      <c r="T47" s="7"/>
      <c r="U47" s="3"/>
      <c r="V47" s="3"/>
      <c r="W47" s="5"/>
    </row>
    <row r="48" spans="1:23">
      <c r="A48" s="11" t="s">
        <v>31</v>
      </c>
      <c r="B48" s="13" t="s">
        <v>51</v>
      </c>
      <c r="C48" s="11">
        <v>18</v>
      </c>
      <c r="D48" s="12">
        <v>19.73138253779458</v>
      </c>
      <c r="E48" s="12">
        <v>19.804759176387538</v>
      </c>
      <c r="F48" s="12">
        <v>19.802100179720817</v>
      </c>
      <c r="G48" s="14">
        <f t="shared" si="10"/>
        <v>19.779413964634312</v>
      </c>
      <c r="H48" s="44">
        <f>G48+S$16</f>
        <v>19.693632961181581</v>
      </c>
      <c r="I48" s="48">
        <f t="shared" si="8"/>
        <v>1</v>
      </c>
      <c r="J48" s="77">
        <v>0.82591316753396393</v>
      </c>
      <c r="K48" s="46">
        <f t="shared" si="3"/>
        <v>1.2107810352338002</v>
      </c>
      <c r="L48" s="50">
        <f t="shared" si="9"/>
        <v>0.23852018646750608</v>
      </c>
      <c r="T48" s="20"/>
      <c r="U48" s="3"/>
      <c r="V48" s="3"/>
      <c r="W48" s="5"/>
    </row>
    <row r="49" spans="1:23">
      <c r="A49" s="11" t="s">
        <v>32</v>
      </c>
      <c r="B49" s="13" t="s">
        <v>51</v>
      </c>
      <c r="C49" s="11">
        <v>3</v>
      </c>
      <c r="D49" s="12">
        <v>23.014261059128618</v>
      </c>
      <c r="E49" s="12">
        <v>22.683409662418764</v>
      </c>
      <c r="F49" s="12">
        <v>23.455603633289101</v>
      </c>
      <c r="G49" s="14">
        <f t="shared" si="10"/>
        <v>23.051091451612162</v>
      </c>
      <c r="H49" s="44">
        <f>G49+S$16</f>
        <v>22.965310448159432</v>
      </c>
      <c r="I49" s="48">
        <f t="shared" si="8"/>
        <v>0.1035444773432742</v>
      </c>
      <c r="J49" s="77">
        <v>0.37267379687486973</v>
      </c>
      <c r="K49" s="46">
        <f t="shared" si="3"/>
        <v>0.27784211879549087</v>
      </c>
      <c r="L49" s="50">
        <f t="shared" si="9"/>
        <v>5.4734053520115331E-2</v>
      </c>
      <c r="T49" s="19"/>
      <c r="U49" s="3"/>
      <c r="V49" s="3"/>
      <c r="W49" s="5"/>
    </row>
    <row r="50" spans="1:23">
      <c r="A50" s="11" t="s">
        <v>32</v>
      </c>
      <c r="B50" s="13" t="s">
        <v>51</v>
      </c>
      <c r="C50" s="11">
        <v>9</v>
      </c>
      <c r="D50" s="12">
        <v>22.528220688713489</v>
      </c>
      <c r="E50" s="12">
        <v>22.273941609231887</v>
      </c>
      <c r="F50" s="12">
        <v>22.330239610895052</v>
      </c>
      <c r="G50" s="14">
        <f t="shared" si="10"/>
        <v>22.377467302946808</v>
      </c>
      <c r="H50" s="44">
        <f>G50+S$16</f>
        <v>22.291686299494078</v>
      </c>
      <c r="I50" s="48">
        <f t="shared" si="8"/>
        <v>0.16516119437018642</v>
      </c>
      <c r="J50" s="77">
        <v>0.21651288788067488</v>
      </c>
      <c r="K50" s="46">
        <f t="shared" si="3"/>
        <v>0.76282384844088569</v>
      </c>
      <c r="L50" s="50">
        <f t="shared" si="9"/>
        <v>0.15027398123794247</v>
      </c>
      <c r="T50" s="19"/>
      <c r="U50" s="3"/>
      <c r="V50" s="3"/>
      <c r="W50" s="5"/>
    </row>
    <row r="51" spans="1:23">
      <c r="A51" s="11" t="s">
        <v>32</v>
      </c>
      <c r="B51" s="13" t="s">
        <v>51</v>
      </c>
      <c r="C51" s="11">
        <v>12</v>
      </c>
      <c r="D51" s="12">
        <v>23.190513006389921</v>
      </c>
      <c r="E51" s="12">
        <v>23.248636305091551</v>
      </c>
      <c r="F51" s="12">
        <v>23.592953967687688</v>
      </c>
      <c r="G51" s="14">
        <f t="shared" si="10"/>
        <v>23.344034426389722</v>
      </c>
      <c r="H51" s="44">
        <f>G51+S$16</f>
        <v>23.258253422936992</v>
      </c>
      <c r="I51" s="48">
        <f t="shared" si="8"/>
        <v>8.4516658432813849E-2</v>
      </c>
      <c r="J51" s="77">
        <v>0.15429231846105976</v>
      </c>
      <c r="K51" s="46">
        <f t="shared" si="3"/>
        <v>0.54776970931410385</v>
      </c>
      <c r="L51" s="50">
        <f t="shared" si="9"/>
        <v>0.10790896900827532</v>
      </c>
      <c r="T51" s="19"/>
      <c r="U51" s="3"/>
      <c r="V51" s="3"/>
      <c r="W51" s="5"/>
    </row>
    <row r="52" spans="1:23">
      <c r="A52" s="11" t="s">
        <v>32</v>
      </c>
      <c r="B52" s="13" t="s">
        <v>51</v>
      </c>
      <c r="C52" s="11">
        <v>15</v>
      </c>
      <c r="D52" s="12">
        <v>24.805901662381316</v>
      </c>
      <c r="E52" s="12">
        <v>24.405061200241231</v>
      </c>
      <c r="F52" s="12">
        <v>24.576316841850023</v>
      </c>
      <c r="G52" s="14">
        <f t="shared" si="10"/>
        <v>24.595759901490862</v>
      </c>
      <c r="H52" s="44">
        <f>G52+S$16</f>
        <v>24.509978898038131</v>
      </c>
      <c r="I52" s="48">
        <f t="shared" si="8"/>
        <v>3.5492402952744292E-2</v>
      </c>
      <c r="J52" s="77">
        <v>0.10121997175270936</v>
      </c>
      <c r="K52" s="46">
        <f t="shared" si="3"/>
        <v>0.35064624439390113</v>
      </c>
      <c r="L52" s="50">
        <f t="shared" si="9"/>
        <v>6.9076245136936734E-2</v>
      </c>
      <c r="T52" s="19"/>
      <c r="U52" s="3"/>
      <c r="V52" s="3"/>
      <c r="W52" s="5"/>
    </row>
    <row r="53" spans="1:23">
      <c r="A53" s="11" t="s">
        <v>32</v>
      </c>
      <c r="B53" s="13" t="s">
        <v>51</v>
      </c>
      <c r="C53" s="11">
        <v>18</v>
      </c>
      <c r="D53" s="12">
        <v>20.736389372545155</v>
      </c>
      <c r="E53" s="12">
        <v>21.33611416103809</v>
      </c>
      <c r="F53" s="12">
        <v>21.249403673883933</v>
      </c>
      <c r="G53" s="14">
        <f t="shared" si="10"/>
        <v>21.107302402489058</v>
      </c>
      <c r="H53" s="44">
        <f>G53+S$16</f>
        <v>21.021521399036327</v>
      </c>
      <c r="I53" s="48">
        <f t="shared" si="8"/>
        <v>0.3983508510193553</v>
      </c>
      <c r="J53" s="77">
        <v>0.34299169645057687</v>
      </c>
      <c r="K53" s="46">
        <f t="shared" si="3"/>
        <v>1.1614008593842311</v>
      </c>
      <c r="L53" s="50">
        <f t="shared" si="9"/>
        <v>0.22879244180625682</v>
      </c>
      <c r="T53" s="19"/>
      <c r="U53" s="3"/>
      <c r="V53" s="3"/>
      <c r="W53" s="5"/>
    </row>
    <row r="54" spans="1:23">
      <c r="A54" s="11" t="s">
        <v>33</v>
      </c>
      <c r="B54" s="15" t="s">
        <v>24</v>
      </c>
      <c r="C54" s="11">
        <v>6</v>
      </c>
      <c r="D54" s="12">
        <v>24.143607209983962</v>
      </c>
      <c r="E54" s="12">
        <v>25.451130660127273</v>
      </c>
      <c r="F54" s="12">
        <v>25.058279924192441</v>
      </c>
      <c r="G54" s="14">
        <f t="shared" si="10"/>
        <v>24.884339264767892</v>
      </c>
      <c r="H54" s="44">
        <f>G54+S$16</f>
        <v>24.798558261315161</v>
      </c>
      <c r="I54" s="48">
        <f t="shared" si="8"/>
        <v>2.9057908978173716E-2</v>
      </c>
      <c r="J54" s="77">
        <v>7.7973610558343787E-2</v>
      </c>
      <c r="K54" s="46">
        <f t="shared" si="3"/>
        <v>0.37266337636668911</v>
      </c>
      <c r="L54" s="50">
        <f t="shared" si="9"/>
        <v>7.3413553263517201E-2</v>
      </c>
      <c r="T54" s="20"/>
      <c r="U54" s="3"/>
      <c r="V54" s="3"/>
      <c r="W54" s="5"/>
    </row>
    <row r="55" spans="1:23">
      <c r="A55" s="11" t="s">
        <v>33</v>
      </c>
      <c r="B55" s="15" t="s">
        <v>24</v>
      </c>
      <c r="C55" s="11">
        <v>9</v>
      </c>
      <c r="D55" s="12">
        <v>24.321742831397792</v>
      </c>
      <c r="E55" s="12">
        <v>24.790292172507378</v>
      </c>
      <c r="F55" s="12">
        <v>23.893480145272562</v>
      </c>
      <c r="G55" s="14">
        <f t="shared" si="10"/>
        <v>24.33517171639258</v>
      </c>
      <c r="H55" s="44">
        <f>G55+S$16</f>
        <v>24.249390712939849</v>
      </c>
      <c r="I55" s="48">
        <f t="shared" si="8"/>
        <v>4.2518728014646186E-2</v>
      </c>
      <c r="J55" s="77">
        <v>0.1140702871559864</v>
      </c>
      <c r="K55" s="46">
        <f t="shared" si="3"/>
        <v>0.37274148312174921</v>
      </c>
      <c r="L55" s="50">
        <f t="shared" si="9"/>
        <v>7.3428940057032446E-2</v>
      </c>
      <c r="T55" s="19"/>
      <c r="U55" s="3"/>
      <c r="V55" s="3"/>
      <c r="W55" s="5"/>
    </row>
    <row r="56" spans="1:23">
      <c r="A56" s="11" t="s">
        <v>33</v>
      </c>
      <c r="B56" s="15" t="s">
        <v>24</v>
      </c>
      <c r="C56" s="11">
        <v>12</v>
      </c>
      <c r="D56" s="12">
        <v>25.129411593935785</v>
      </c>
      <c r="E56" s="12">
        <v>24.884555945309806</v>
      </c>
      <c r="F56" s="58">
        <v>24.07811295557353</v>
      </c>
      <c r="G56" s="14">
        <f>AVERAGE(D56:E56)</f>
        <v>25.006983769622796</v>
      </c>
      <c r="H56" s="44">
        <f>G56+S$16</f>
        <v>24.921202766170065</v>
      </c>
      <c r="I56" s="48">
        <f t="shared" si="8"/>
        <v>2.6689760966968623E-2</v>
      </c>
      <c r="J56" s="77">
        <v>0.17729355314705844</v>
      </c>
      <c r="K56" s="46">
        <f t="shared" si="3"/>
        <v>0.15053994064200663</v>
      </c>
      <c r="L56" s="50">
        <f t="shared" si="9"/>
        <v>2.9655911075453179E-2</v>
      </c>
      <c r="O56" s="54"/>
      <c r="P56" s="54"/>
      <c r="Q56" s="54"/>
      <c r="R56" s="54"/>
      <c r="S56" s="54"/>
      <c r="T56" s="20"/>
      <c r="U56" s="3"/>
      <c r="V56" s="3"/>
      <c r="W56" s="5"/>
    </row>
    <row r="57" spans="1:23">
      <c r="A57" s="11" t="s">
        <v>33</v>
      </c>
      <c r="B57" s="15" t="s">
        <v>24</v>
      </c>
      <c r="C57" s="11">
        <v>15</v>
      </c>
      <c r="D57" s="12">
        <v>24.704823114099693</v>
      </c>
      <c r="E57" s="12">
        <v>25.037419652460898</v>
      </c>
      <c r="F57" s="58">
        <v>25.916061257350719</v>
      </c>
      <c r="G57" s="14">
        <f>AVERAGE(D57:E57)</f>
        <v>24.871121383280297</v>
      </c>
      <c r="H57" s="44">
        <f>G57+S$16</f>
        <v>24.785340379827566</v>
      </c>
      <c r="I57" s="48">
        <f t="shared" si="8"/>
        <v>2.9325359027350985E-2</v>
      </c>
      <c r="J57" s="77">
        <v>0.26085437712962889</v>
      </c>
      <c r="K57" s="46">
        <f t="shared" si="3"/>
        <v>0.11242042150121963</v>
      </c>
      <c r="L57" s="50">
        <f t="shared" si="9"/>
        <v>2.2146481584136048E-2</v>
      </c>
      <c r="O57" s="54"/>
      <c r="P57" s="54"/>
      <c r="Q57" s="54"/>
      <c r="R57" s="54"/>
      <c r="S57" s="54"/>
      <c r="T57" s="19"/>
      <c r="U57" s="3"/>
      <c r="V57" s="3"/>
      <c r="W57" s="5"/>
    </row>
    <row r="58" spans="1:23">
      <c r="A58" s="11" t="s">
        <v>33</v>
      </c>
      <c r="B58" s="15" t="s">
        <v>24</v>
      </c>
      <c r="C58" s="11">
        <v>18</v>
      </c>
      <c r="D58" s="12">
        <v>27.052611118137484</v>
      </c>
      <c r="E58" s="12">
        <v>27.56334167175708</v>
      </c>
      <c r="F58" s="12">
        <v>26.812389597874624</v>
      </c>
      <c r="G58" s="14">
        <f t="shared" si="10"/>
        <v>27.142780795923063</v>
      </c>
      <c r="H58" s="44">
        <f>G58+S$16</f>
        <v>27.056999792470332</v>
      </c>
      <c r="I58" s="48">
        <f t="shared" si="8"/>
        <v>6.0730340303347509E-3</v>
      </c>
      <c r="J58" s="77">
        <v>9.5440759335176539E-2</v>
      </c>
      <c r="K58" s="46">
        <f t="shared" si="3"/>
        <v>6.3631451306951373E-2</v>
      </c>
      <c r="L58" s="50">
        <f t="shared" si="9"/>
        <v>1.2535202641327582E-2</v>
      </c>
      <c r="O58" s="54"/>
      <c r="P58" s="54"/>
      <c r="Q58" s="54"/>
      <c r="R58" s="54"/>
      <c r="S58" s="54"/>
      <c r="T58" s="21"/>
      <c r="U58" s="3"/>
      <c r="V58" s="3"/>
      <c r="W58" s="5"/>
    </row>
    <row r="59" spans="1:23">
      <c r="A59" s="11" t="s">
        <v>34</v>
      </c>
      <c r="B59" s="13" t="s">
        <v>51</v>
      </c>
      <c r="C59" s="11">
        <v>6</v>
      </c>
      <c r="D59" s="86">
        <v>20.86545174316872</v>
      </c>
      <c r="E59" s="86">
        <v>20.995311437260604</v>
      </c>
      <c r="F59" s="86">
        <v>21.067716222139822</v>
      </c>
      <c r="G59" s="14">
        <f>AVERAGE(D59:E59)</f>
        <v>20.930381590214662</v>
      </c>
      <c r="H59" s="44">
        <f>G59+S$16</f>
        <v>20.844600586761931</v>
      </c>
      <c r="I59" s="48">
        <f t="shared" si="8"/>
        <v>0.45032309516788083</v>
      </c>
      <c r="J59" s="77">
        <v>0.21523694288454709</v>
      </c>
      <c r="K59" s="46">
        <f t="shared" si="3"/>
        <v>2.0922202719141656</v>
      </c>
      <c r="L59" s="50">
        <f t="shared" si="9"/>
        <v>0.41216103892121153</v>
      </c>
      <c r="O59" s="85"/>
      <c r="P59" s="85"/>
      <c r="Q59" s="85"/>
      <c r="R59" s="85"/>
      <c r="S59" s="85"/>
      <c r="T59" s="85"/>
      <c r="U59" s="3"/>
      <c r="V59" s="3"/>
      <c r="W59" s="5"/>
    </row>
    <row r="60" spans="1:23">
      <c r="A60" s="11" t="s">
        <v>35</v>
      </c>
      <c r="B60" s="15" t="s">
        <v>24</v>
      </c>
      <c r="C60" s="11">
        <v>6</v>
      </c>
      <c r="D60" s="12">
        <v>26.717897678657824</v>
      </c>
      <c r="E60" s="12">
        <v>26.325198301695536</v>
      </c>
      <c r="F60" s="12">
        <v>26.077913341909486</v>
      </c>
      <c r="G60" s="14">
        <f t="shared" si="10"/>
        <v>26.373669774087613</v>
      </c>
      <c r="H60" s="44">
        <f>G60+S$16</f>
        <v>26.287888770634883</v>
      </c>
      <c r="I60" s="48">
        <f t="shared" si="8"/>
        <v>1.0349782000837502E-2</v>
      </c>
      <c r="J60" s="77">
        <v>0.12798508538186679</v>
      </c>
      <c r="K60" s="46">
        <f t="shared" si="3"/>
        <v>8.0867094552127261E-2</v>
      </c>
      <c r="L60" s="50">
        <f t="shared" si="9"/>
        <v>1.5930572011259053E-2</v>
      </c>
      <c r="O60" s="54"/>
      <c r="P60" s="54"/>
      <c r="Q60" s="54"/>
      <c r="R60" s="54"/>
      <c r="S60" s="54"/>
      <c r="T60" s="19"/>
      <c r="U60" s="3"/>
      <c r="V60" s="3"/>
      <c r="W60" s="5"/>
    </row>
    <row r="61" spans="1:23">
      <c r="A61" s="11" t="s">
        <v>35</v>
      </c>
      <c r="B61" s="15" t="s">
        <v>24</v>
      </c>
      <c r="C61" s="11">
        <v>9</v>
      </c>
      <c r="D61" s="58">
        <v>26.754826329805567</v>
      </c>
      <c r="E61" s="12">
        <v>29.256344122019627</v>
      </c>
      <c r="F61" s="12">
        <v>28.524408583087371</v>
      </c>
      <c r="G61" s="14">
        <f>AVERAGE(E61:F61)</f>
        <v>28.890376352553499</v>
      </c>
      <c r="H61" s="44">
        <f>G61+S$16</f>
        <v>28.804595349100769</v>
      </c>
      <c r="I61" s="48">
        <f t="shared" si="8"/>
        <v>1.8085354744339179E-3</v>
      </c>
      <c r="J61" s="77">
        <v>2.1848808679994801E-2</v>
      </c>
      <c r="K61" s="46">
        <f t="shared" si="3"/>
        <v>8.2775015376003028E-2</v>
      </c>
      <c r="L61" s="50">
        <f t="shared" si="9"/>
        <v>1.6306426618684592E-2</v>
      </c>
      <c r="O61" s="54"/>
      <c r="P61" s="54"/>
      <c r="Q61" s="54"/>
      <c r="R61" s="54"/>
      <c r="S61" s="54"/>
      <c r="T61" s="20"/>
      <c r="U61" s="3"/>
      <c r="V61" s="3"/>
      <c r="W61" s="5"/>
    </row>
    <row r="62" spans="1:23">
      <c r="A62" s="11" t="s">
        <v>35</v>
      </c>
      <c r="B62" s="15" t="s">
        <v>24</v>
      </c>
      <c r="C62" s="11">
        <v>12</v>
      </c>
      <c r="D62" s="17" t="s">
        <v>70</v>
      </c>
      <c r="E62" s="17" t="s">
        <v>70</v>
      </c>
      <c r="F62" s="17" t="s">
        <v>70</v>
      </c>
      <c r="G62" s="14"/>
      <c r="I62" s="48"/>
      <c r="O62" s="54"/>
      <c r="P62" s="54"/>
      <c r="Q62" s="54"/>
      <c r="R62" s="54"/>
      <c r="S62" s="54"/>
      <c r="T62" s="19"/>
      <c r="U62" s="3"/>
      <c r="V62" s="3"/>
      <c r="W62" s="5"/>
    </row>
    <row r="63" spans="1:23">
      <c r="A63" s="11" t="s">
        <v>66</v>
      </c>
      <c r="B63" s="15" t="s">
        <v>24</v>
      </c>
      <c r="C63" s="11">
        <v>15</v>
      </c>
      <c r="D63" s="58">
        <v>24.830494657784381</v>
      </c>
      <c r="E63" s="12">
        <v>25.601194697753606</v>
      </c>
      <c r="F63" s="12">
        <v>25.67103909121213</v>
      </c>
      <c r="G63" s="14">
        <f>AVERAGE(E63:F63)</f>
        <v>25.636116894482868</v>
      </c>
      <c r="H63" s="44">
        <f>G63+S$16</f>
        <v>25.550335891030137</v>
      </c>
      <c r="I63" s="48">
        <f t="shared" ref="I63:I79" si="11">POWER(2,H$118-H63)</f>
        <v>1.725665999756577E-2</v>
      </c>
      <c r="J63" s="77">
        <v>0.26727395909151241</v>
      </c>
      <c r="K63" s="46">
        <f t="shared" ref="K63:K115" si="12">I63/J63</f>
        <v>6.4565437112626564E-2</v>
      </c>
      <c r="L63" s="50">
        <f t="shared" ref="L63:L79" si="13">K63/K$118</f>
        <v>1.2719195008274949E-2</v>
      </c>
      <c r="T63" s="19"/>
      <c r="U63" s="3"/>
      <c r="V63" s="3"/>
      <c r="W63" s="5"/>
    </row>
    <row r="64" spans="1:23">
      <c r="A64" s="11" t="s">
        <v>66</v>
      </c>
      <c r="B64" s="15" t="s">
        <v>24</v>
      </c>
      <c r="C64" s="11">
        <v>18</v>
      </c>
      <c r="D64" s="12">
        <v>22.845860558046212</v>
      </c>
      <c r="E64" s="12">
        <v>22.970179144615535</v>
      </c>
      <c r="F64" s="12">
        <v>22.360000476252722</v>
      </c>
      <c r="G64" s="14">
        <f t="shared" si="10"/>
        <v>22.725346726304821</v>
      </c>
      <c r="H64" s="44">
        <f>G64+S$16</f>
        <v>22.63956572285209</v>
      </c>
      <c r="I64" s="48">
        <f t="shared" si="11"/>
        <v>0.12977345690626821</v>
      </c>
      <c r="J64" s="77">
        <v>0.20534798819713843</v>
      </c>
      <c r="K64" s="46">
        <f t="shared" si="12"/>
        <v>0.6319684845496657</v>
      </c>
      <c r="L64" s="50">
        <f t="shared" si="13"/>
        <v>0.12449587199494444</v>
      </c>
      <c r="T64" s="19"/>
      <c r="U64" s="3"/>
      <c r="V64" s="3"/>
      <c r="W64" s="5"/>
    </row>
    <row r="65" spans="1:23">
      <c r="A65" s="11" t="s">
        <v>36</v>
      </c>
      <c r="B65" s="15" t="s">
        <v>24</v>
      </c>
      <c r="C65" s="11">
        <v>6</v>
      </c>
      <c r="D65" s="12">
        <v>24.702559401754471</v>
      </c>
      <c r="E65" s="12">
        <v>25.332256465824656</v>
      </c>
      <c r="F65" s="12">
        <v>24.800769200867357</v>
      </c>
      <c r="G65" s="14">
        <f t="shared" si="10"/>
        <v>24.945195022815494</v>
      </c>
      <c r="H65" s="44">
        <f>G65+S$16</f>
        <v>24.859414019362763</v>
      </c>
      <c r="I65" s="48">
        <f t="shared" si="11"/>
        <v>2.7857680327050861E-2</v>
      </c>
      <c r="J65" s="77">
        <v>0.12371489070035394</v>
      </c>
      <c r="K65" s="46">
        <f t="shared" si="12"/>
        <v>0.22517645345154205</v>
      </c>
      <c r="L65" s="50">
        <f t="shared" si="13"/>
        <v>4.4359077407404517E-2</v>
      </c>
      <c r="T65" s="20"/>
      <c r="U65" s="3"/>
      <c r="V65" s="3"/>
      <c r="W65" s="5"/>
    </row>
    <row r="66" spans="1:23">
      <c r="A66" s="11" t="s">
        <v>36</v>
      </c>
      <c r="B66" s="15" t="s">
        <v>24</v>
      </c>
      <c r="C66" s="11">
        <v>9</v>
      </c>
      <c r="D66" s="12">
        <v>26.771191356738001</v>
      </c>
      <c r="E66" s="12">
        <v>27.077071042994294</v>
      </c>
      <c r="F66" s="12">
        <v>26.732058170181091</v>
      </c>
      <c r="G66" s="14">
        <f t="shared" si="10"/>
        <v>26.860106856637795</v>
      </c>
      <c r="H66" s="44">
        <f>G66+S$16</f>
        <v>26.774325853185065</v>
      </c>
      <c r="I66" s="48">
        <f t="shared" si="11"/>
        <v>7.3875264602023217E-3</v>
      </c>
      <c r="J66" s="77">
        <v>0.13248877515760704</v>
      </c>
      <c r="K66" s="46">
        <f t="shared" si="12"/>
        <v>5.5759640402850807E-2</v>
      </c>
      <c r="L66" s="50">
        <f t="shared" si="13"/>
        <v>1.0984479802065026E-2</v>
      </c>
      <c r="T66" s="20"/>
      <c r="U66" s="3"/>
      <c r="V66" s="3"/>
      <c r="W66" s="5"/>
    </row>
    <row r="67" spans="1:23">
      <c r="A67" s="11" t="s">
        <v>36</v>
      </c>
      <c r="B67" s="15" t="s">
        <v>24</v>
      </c>
      <c r="C67" s="11">
        <v>12</v>
      </c>
      <c r="D67" s="12">
        <v>23.877659996561974</v>
      </c>
      <c r="E67" s="12">
        <v>23.057188472443443</v>
      </c>
      <c r="F67" s="12">
        <v>23.288744547365592</v>
      </c>
      <c r="G67" s="14">
        <f t="shared" si="10"/>
        <v>23.407864338790336</v>
      </c>
      <c r="H67" s="44">
        <f>G67+S$16</f>
        <v>23.322083335337606</v>
      </c>
      <c r="I67" s="48">
        <f t="shared" si="11"/>
        <v>8.0858857304385634E-2</v>
      </c>
      <c r="J67" s="77">
        <v>0.17372125904393548</v>
      </c>
      <c r="K67" s="46">
        <f t="shared" si="12"/>
        <v>0.46545171126082957</v>
      </c>
      <c r="L67" s="50">
        <f t="shared" si="13"/>
        <v>9.1692573414081546E-2</v>
      </c>
      <c r="T67" s="20"/>
      <c r="U67" s="3"/>
      <c r="V67" s="3"/>
      <c r="W67" s="5"/>
    </row>
    <row r="68" spans="1:23">
      <c r="A68" s="11" t="s">
        <v>37</v>
      </c>
      <c r="B68" s="13" t="s">
        <v>51</v>
      </c>
      <c r="C68" s="11">
        <v>6</v>
      </c>
      <c r="D68" s="12">
        <v>23.345129626367985</v>
      </c>
      <c r="E68" s="12">
        <v>23.954235631651986</v>
      </c>
      <c r="F68" s="12">
        <v>23.10016339894166</v>
      </c>
      <c r="G68" s="14">
        <f t="shared" si="10"/>
        <v>23.466509552320545</v>
      </c>
      <c r="H68" s="44">
        <f>G68+S$16</f>
        <v>23.380728548867815</v>
      </c>
      <c r="I68" s="48">
        <f t="shared" si="11"/>
        <v>7.7637873440144847E-2</v>
      </c>
      <c r="J68" s="77">
        <v>0.35070396781178947</v>
      </c>
      <c r="K68" s="46">
        <f t="shared" si="12"/>
        <v>0.22137723141418911</v>
      </c>
      <c r="L68" s="50">
        <f t="shared" si="13"/>
        <v>4.3610642205323652E-2</v>
      </c>
      <c r="T68" s="20"/>
      <c r="U68" s="3"/>
      <c r="V68" s="3"/>
      <c r="W68" s="5"/>
    </row>
    <row r="69" spans="1:23">
      <c r="A69" s="11" t="s">
        <v>38</v>
      </c>
      <c r="B69" s="13" t="s">
        <v>51</v>
      </c>
      <c r="C69" s="11">
        <v>6</v>
      </c>
      <c r="D69" s="12">
        <v>21.106611717331127</v>
      </c>
      <c r="E69" s="12">
        <v>21.333003954525964</v>
      </c>
      <c r="F69" s="12">
        <v>21.58080144088747</v>
      </c>
      <c r="G69" s="14">
        <f t="shared" si="10"/>
        <v>21.340139037581519</v>
      </c>
      <c r="H69" s="44">
        <f>G69+S$16</f>
        <v>21.254358034128789</v>
      </c>
      <c r="I69" s="48">
        <f t="shared" si="11"/>
        <v>0.33898067336737359</v>
      </c>
      <c r="J69" s="77">
        <v>0.29763197888778992</v>
      </c>
      <c r="K69" s="46">
        <f t="shared" si="12"/>
        <v>1.1389255772652458</v>
      </c>
      <c r="L69" s="50">
        <f t="shared" si="13"/>
        <v>0.22436487949240294</v>
      </c>
      <c r="T69" s="19"/>
      <c r="U69" s="3"/>
      <c r="V69" s="3"/>
      <c r="W69" s="5"/>
    </row>
    <row r="70" spans="1:23">
      <c r="A70" s="11" t="s">
        <v>39</v>
      </c>
      <c r="B70" s="13" t="s">
        <v>51</v>
      </c>
      <c r="C70" s="11">
        <v>6</v>
      </c>
      <c r="D70" s="12">
        <v>20.796732453107879</v>
      </c>
      <c r="E70" s="12">
        <v>20.820466949349637</v>
      </c>
      <c r="F70" s="12">
        <v>20.659443427416139</v>
      </c>
      <c r="G70" s="14">
        <f t="shared" si="10"/>
        <v>20.758880943291217</v>
      </c>
      <c r="H70" s="44">
        <f>G70+S$16</f>
        <v>20.673099939838487</v>
      </c>
      <c r="I70" s="48">
        <f t="shared" si="11"/>
        <v>0.50716708437215507</v>
      </c>
      <c r="J70" s="77">
        <v>0.18033569662830012</v>
      </c>
      <c r="K70" s="46">
        <f t="shared" si="12"/>
        <v>2.812349933233159</v>
      </c>
      <c r="L70" s="50">
        <f t="shared" si="13"/>
        <v>0.55402439497007849</v>
      </c>
      <c r="T70" s="19"/>
      <c r="U70" s="3"/>
      <c r="V70" s="3"/>
      <c r="W70" s="5"/>
    </row>
    <row r="71" spans="1:23">
      <c r="A71" s="11" t="s">
        <v>40</v>
      </c>
      <c r="B71" s="15" t="s">
        <v>24</v>
      </c>
      <c r="C71" s="11">
        <v>6</v>
      </c>
      <c r="D71" s="12">
        <v>23.774366002595002</v>
      </c>
      <c r="E71" s="12">
        <v>22.18942739434177</v>
      </c>
      <c r="F71" s="12">
        <v>22.071456534334466</v>
      </c>
      <c r="G71" s="14">
        <f t="shared" si="10"/>
        <v>22.678416643757078</v>
      </c>
      <c r="H71" s="44">
        <f>G71+S$16</f>
        <v>22.592635640304348</v>
      </c>
      <c r="I71" s="48">
        <f t="shared" si="11"/>
        <v>0.1340643281410161</v>
      </c>
      <c r="J71" s="77">
        <v>0.20799080522418703</v>
      </c>
      <c r="K71" s="46">
        <f t="shared" si="12"/>
        <v>0.64456853271235814</v>
      </c>
      <c r="L71" s="50">
        <f t="shared" si="13"/>
        <v>0.12697804321319831</v>
      </c>
      <c r="T71" s="19"/>
      <c r="U71" s="3"/>
      <c r="V71" s="3"/>
      <c r="W71" s="5"/>
    </row>
    <row r="72" spans="1:23">
      <c r="A72" s="11" t="s">
        <v>40</v>
      </c>
      <c r="B72" s="15" t="s">
        <v>24</v>
      </c>
      <c r="C72" s="11">
        <v>9</v>
      </c>
      <c r="D72" s="12">
        <v>22.307840076525636</v>
      </c>
      <c r="E72" s="12">
        <v>21.784705478914823</v>
      </c>
      <c r="F72" s="12">
        <v>21.969936971311249</v>
      </c>
      <c r="G72" s="14">
        <f t="shared" si="10"/>
        <v>22.020827508917236</v>
      </c>
      <c r="H72" s="44">
        <f>G72+S$16</f>
        <v>21.935046505464506</v>
      </c>
      <c r="I72" s="48">
        <f t="shared" si="11"/>
        <v>0.21147902062280269</v>
      </c>
      <c r="J72" s="77">
        <v>0.22160749442045136</v>
      </c>
      <c r="K72" s="46">
        <f t="shared" si="12"/>
        <v>0.95429543651428994</v>
      </c>
      <c r="L72" s="50">
        <f t="shared" si="13"/>
        <v>0.18799330253675942</v>
      </c>
      <c r="T72" s="19"/>
      <c r="U72" s="3"/>
      <c r="V72" s="3"/>
      <c r="W72" s="5"/>
    </row>
    <row r="73" spans="1:23">
      <c r="A73" s="11" t="s">
        <v>40</v>
      </c>
      <c r="B73" s="15" t="s">
        <v>24</v>
      </c>
      <c r="C73" s="11">
        <v>12</v>
      </c>
      <c r="D73" s="12">
        <v>22.712037337207086</v>
      </c>
      <c r="E73" s="17" t="s">
        <v>70</v>
      </c>
      <c r="F73" s="17" t="s">
        <v>70</v>
      </c>
      <c r="G73" s="14">
        <f t="shared" si="10"/>
        <v>22.712037337207086</v>
      </c>
      <c r="H73" s="44">
        <f>G73+S$16</f>
        <v>22.626256333754355</v>
      </c>
      <c r="I73" s="48">
        <f t="shared" si="11"/>
        <v>0.13097620384192254</v>
      </c>
      <c r="J73" s="77">
        <v>0.22803326502673915</v>
      </c>
      <c r="K73" s="46">
        <f t="shared" si="12"/>
        <v>0.57437323377606464</v>
      </c>
      <c r="L73" s="50">
        <f t="shared" si="13"/>
        <v>0.11314978252509296</v>
      </c>
      <c r="T73" s="7"/>
      <c r="U73" s="3"/>
      <c r="V73" s="3"/>
      <c r="W73" s="5"/>
    </row>
    <row r="74" spans="1:23">
      <c r="A74" s="11" t="s">
        <v>40</v>
      </c>
      <c r="B74" s="15" t="s">
        <v>24</v>
      </c>
      <c r="C74" s="11">
        <v>15</v>
      </c>
      <c r="D74" s="12">
        <v>23.35022148097233</v>
      </c>
      <c r="E74" s="12">
        <v>24.828891682010884</v>
      </c>
      <c r="F74" s="12">
        <v>25.221204135987712</v>
      </c>
      <c r="G74" s="14">
        <f t="shared" si="10"/>
        <v>24.466772432990307</v>
      </c>
      <c r="H74" s="44">
        <f>G74+S$16</f>
        <v>24.380991429537577</v>
      </c>
      <c r="I74" s="48">
        <f t="shared" si="11"/>
        <v>3.8811863972109305E-2</v>
      </c>
      <c r="J74" s="77">
        <v>0.21860885754753864</v>
      </c>
      <c r="K74" s="46">
        <f t="shared" si="12"/>
        <v>0.17754021683988391</v>
      </c>
      <c r="L74" s="50">
        <f t="shared" si="13"/>
        <v>3.4974883479202697E-2</v>
      </c>
      <c r="T74" s="19"/>
      <c r="U74" s="3"/>
      <c r="V74" s="3"/>
      <c r="W74" s="5"/>
    </row>
    <row r="75" spans="1:23">
      <c r="A75" s="11" t="s">
        <v>40</v>
      </c>
      <c r="B75" s="15" t="s">
        <v>24</v>
      </c>
      <c r="C75" s="11">
        <v>18</v>
      </c>
      <c r="D75" s="12">
        <v>23.588996346910321</v>
      </c>
      <c r="E75" s="12">
        <v>23.296938073898339</v>
      </c>
      <c r="F75" s="12">
        <v>22.997486696282326</v>
      </c>
      <c r="G75" s="14">
        <f t="shared" si="10"/>
        <v>23.294473705696998</v>
      </c>
      <c r="H75" s="44">
        <f>G75+S$16</f>
        <v>23.208692702244267</v>
      </c>
      <c r="I75" s="48">
        <f t="shared" si="11"/>
        <v>8.7470494428459042E-2</v>
      </c>
      <c r="J75" s="77">
        <v>0.25351882844763324</v>
      </c>
      <c r="K75" s="46">
        <f t="shared" si="12"/>
        <v>0.34502563365437339</v>
      </c>
      <c r="L75" s="50">
        <f t="shared" si="13"/>
        <v>6.7969001892583675E-2</v>
      </c>
      <c r="T75" s="7"/>
      <c r="U75" s="3"/>
      <c r="V75" s="3"/>
      <c r="W75" s="5"/>
    </row>
    <row r="76" spans="1:23">
      <c r="A76" s="11" t="s">
        <v>48</v>
      </c>
      <c r="B76" s="7" t="s">
        <v>63</v>
      </c>
      <c r="C76" s="13" t="s">
        <v>67</v>
      </c>
      <c r="D76" s="12">
        <v>21.773527205657391</v>
      </c>
      <c r="E76" s="12">
        <v>21.643093800212341</v>
      </c>
      <c r="F76" s="12">
        <v>21.541842339470328</v>
      </c>
      <c r="G76" s="14">
        <f t="shared" si="10"/>
        <v>21.652821115113351</v>
      </c>
      <c r="H76" s="44">
        <f>G76+S$16</f>
        <v>21.567040111660621</v>
      </c>
      <c r="I76" s="48">
        <f t="shared" si="11"/>
        <v>0.27292810110621024</v>
      </c>
      <c r="J76" s="78">
        <v>0.32581131489869469</v>
      </c>
      <c r="K76" s="46">
        <f t="shared" si="12"/>
        <v>0.83768760821296961</v>
      </c>
      <c r="L76" s="50">
        <f t="shared" si="13"/>
        <v>0.16502191453130463</v>
      </c>
      <c r="T76" s="8"/>
      <c r="W76" s="5"/>
    </row>
    <row r="77" spans="1:23">
      <c r="A77" s="11" t="s">
        <v>48</v>
      </c>
      <c r="B77" s="7" t="s">
        <v>63</v>
      </c>
      <c r="C77" s="13" t="s">
        <v>68</v>
      </c>
      <c r="D77" s="12">
        <v>21.665978131306716</v>
      </c>
      <c r="E77" s="12">
        <v>21.434862336553877</v>
      </c>
      <c r="F77" s="12">
        <v>21.300477245821948</v>
      </c>
      <c r="G77" s="14">
        <f t="shared" si="10"/>
        <v>21.467105904560849</v>
      </c>
      <c r="H77" s="44">
        <f>G77+S$16</f>
        <v>21.381324901108119</v>
      </c>
      <c r="I77" s="48">
        <f t="shared" si="11"/>
        <v>0.31042315076200211</v>
      </c>
      <c r="J77" s="78">
        <v>0.25563977328401899</v>
      </c>
      <c r="K77" s="46">
        <f t="shared" si="12"/>
        <v>1.2142991161908054</v>
      </c>
      <c r="L77" s="50">
        <f t="shared" si="13"/>
        <v>0.23921323773066092</v>
      </c>
      <c r="T77" s="20"/>
      <c r="U77" s="3"/>
      <c r="W77" s="5"/>
    </row>
    <row r="78" spans="1:23">
      <c r="A78" s="11" t="s">
        <v>48</v>
      </c>
      <c r="B78" s="7" t="s">
        <v>63</v>
      </c>
      <c r="C78" s="13" t="s">
        <v>69</v>
      </c>
      <c r="D78" s="12">
        <v>21.050861690349706</v>
      </c>
      <c r="E78" s="12">
        <v>20.767781950773848</v>
      </c>
      <c r="F78" s="12">
        <v>20.830050749446944</v>
      </c>
      <c r="G78" s="14">
        <f t="shared" si="10"/>
        <v>20.882898130190167</v>
      </c>
      <c r="H78" s="44">
        <f>G78+S$16</f>
        <v>20.797117126737437</v>
      </c>
      <c r="I78" s="48">
        <f t="shared" si="11"/>
        <v>0.46539119935355483</v>
      </c>
      <c r="J78" s="78">
        <v>0.27132395150131366</v>
      </c>
      <c r="K78" s="46">
        <f t="shared" si="12"/>
        <v>1.7152602885901194</v>
      </c>
      <c r="L78" s="50">
        <f t="shared" si="13"/>
        <v>0.3379010671370668</v>
      </c>
      <c r="T78" s="19"/>
      <c r="U78" s="3"/>
      <c r="W78" s="5"/>
    </row>
    <row r="79" spans="1:23">
      <c r="A79" s="11" t="s">
        <v>48</v>
      </c>
      <c r="B79" s="7" t="s">
        <v>63</v>
      </c>
      <c r="C79" s="13" t="s">
        <v>18</v>
      </c>
      <c r="D79" s="12">
        <v>23.83138611424954</v>
      </c>
      <c r="E79" s="12">
        <v>23.892672831143472</v>
      </c>
      <c r="F79" s="12">
        <v>24.692388646257974</v>
      </c>
      <c r="G79" s="14">
        <f t="shared" si="10"/>
        <v>24.138815863883661</v>
      </c>
      <c r="H79" s="44">
        <f>G79+S$16</f>
        <v>24.05303486043093</v>
      </c>
      <c r="I79" s="48">
        <f t="shared" si="11"/>
        <v>4.8717979145478728E-2</v>
      </c>
      <c r="J79" s="78">
        <v>0.20698667765919024</v>
      </c>
      <c r="K79" s="46">
        <f t="shared" si="12"/>
        <v>0.23536770432005455</v>
      </c>
      <c r="L79" s="50">
        <f t="shared" si="13"/>
        <v>4.6366722874881916E-2</v>
      </c>
      <c r="T79" s="19"/>
      <c r="U79" s="3"/>
      <c r="W79" s="5"/>
    </row>
    <row r="80" spans="1:23">
      <c r="I80" s="48"/>
      <c r="T80" s="19"/>
      <c r="U80" s="3"/>
      <c r="W80" s="5"/>
    </row>
    <row r="81" spans="1:23">
      <c r="A81" s="22" t="s">
        <v>73</v>
      </c>
      <c r="B81" s="22"/>
      <c r="C81" s="22"/>
      <c r="D81" s="31"/>
      <c r="I81" s="48"/>
      <c r="U81" s="3"/>
      <c r="W81" s="5"/>
    </row>
    <row r="82" spans="1:23">
      <c r="A82" s="26" t="s">
        <v>42</v>
      </c>
      <c r="B82" s="13" t="s">
        <v>51</v>
      </c>
      <c r="C82" s="26">
        <v>3</v>
      </c>
      <c r="D82" s="100">
        <v>20.981256696413841</v>
      </c>
      <c r="E82" s="33">
        <v>22.510164202827159</v>
      </c>
      <c r="F82" s="33">
        <v>22.686992602816019</v>
      </c>
      <c r="G82" s="14">
        <f>AVERAGE(E82:F82)</f>
        <v>22.598578402821587</v>
      </c>
      <c r="H82" s="44">
        <f>G82+S$21</f>
        <v>22.733739115990311</v>
      </c>
      <c r="I82" s="48">
        <f t="shared" ref="I82:I115" si="14">POWER(2,H$118-H82)</f>
        <v>0.12157292265158148</v>
      </c>
      <c r="J82" s="77">
        <v>0.17010929054568863</v>
      </c>
      <c r="K82" s="46">
        <f t="shared" si="12"/>
        <v>0.71467538464002323</v>
      </c>
      <c r="L82" s="50">
        <f t="shared" ref="L82:L115" si="15">K82/K$118</f>
        <v>0.14078888010924165</v>
      </c>
      <c r="T82" s="19"/>
      <c r="U82" s="3"/>
      <c r="W82" s="5"/>
    </row>
    <row r="83" spans="1:23">
      <c r="A83" s="25" t="s">
        <v>42</v>
      </c>
      <c r="B83" s="13" t="s">
        <v>51</v>
      </c>
      <c r="C83" s="25">
        <v>6</v>
      </c>
      <c r="D83" s="33">
        <v>22.735799587254728</v>
      </c>
      <c r="E83" s="33">
        <v>22.621088848019607</v>
      </c>
      <c r="F83" s="33">
        <v>22.681334095893071</v>
      </c>
      <c r="G83" s="14">
        <f t="shared" ref="G83:G97" si="16">AVERAGE(D83:F83)</f>
        <v>22.679407510389137</v>
      </c>
      <c r="H83" s="44">
        <f>G83+S$21</f>
        <v>22.81456822355786</v>
      </c>
      <c r="I83" s="48">
        <f t="shared" si="14"/>
        <v>0.11494891372150771</v>
      </c>
      <c r="J83" s="77">
        <v>0.23856663623433638</v>
      </c>
      <c r="K83" s="46">
        <f t="shared" si="12"/>
        <v>0.48183147289966005</v>
      </c>
      <c r="L83" s="50">
        <f t="shared" si="15"/>
        <v>9.491933670710978E-2</v>
      </c>
      <c r="T83" s="20"/>
      <c r="U83" s="3"/>
      <c r="W83" s="5"/>
    </row>
    <row r="84" spans="1:23">
      <c r="A84" s="26" t="s">
        <v>42</v>
      </c>
      <c r="B84" s="13" t="s">
        <v>51</v>
      </c>
      <c r="C84" s="26">
        <v>9</v>
      </c>
      <c r="D84" s="33">
        <v>23.491308191039039</v>
      </c>
      <c r="E84" s="33">
        <v>23.252443167092544</v>
      </c>
      <c r="F84" s="33">
        <v>23.675226672339686</v>
      </c>
      <c r="G84" s="14">
        <f t="shared" si="16"/>
        <v>23.472992676823754</v>
      </c>
      <c r="H84" s="44">
        <f>G84+S$21</f>
        <v>23.608153389992477</v>
      </c>
      <c r="I84" s="48">
        <f t="shared" si="14"/>
        <v>6.6315024175883058E-2</v>
      </c>
      <c r="J84" s="77">
        <v>3.8177935195743376E-2</v>
      </c>
      <c r="K84" s="46">
        <f t="shared" si="12"/>
        <v>1.7369987097488921</v>
      </c>
      <c r="L84" s="50">
        <f t="shared" si="15"/>
        <v>0.34218347007980737</v>
      </c>
      <c r="T84" s="19"/>
      <c r="U84" s="3"/>
      <c r="W84" s="5"/>
    </row>
    <row r="85" spans="1:23">
      <c r="A85" s="25" t="s">
        <v>42</v>
      </c>
      <c r="B85" s="13" t="s">
        <v>51</v>
      </c>
      <c r="C85" s="25">
        <v>12</v>
      </c>
      <c r="D85" s="33">
        <v>22.699892173974973</v>
      </c>
      <c r="E85" s="33">
        <v>22.741520571348254</v>
      </c>
      <c r="F85" s="33">
        <v>22.683636197062633</v>
      </c>
      <c r="G85" s="14">
        <f t="shared" si="16"/>
        <v>22.708349647461954</v>
      </c>
      <c r="H85" s="44">
        <f>G85+S$21</f>
        <v>22.843510360630678</v>
      </c>
      <c r="I85" s="48">
        <f t="shared" si="14"/>
        <v>0.11266588179166818</v>
      </c>
      <c r="J85" s="77">
        <v>0.2061496046187774</v>
      </c>
      <c r="K85" s="46">
        <f t="shared" si="12"/>
        <v>0.54652485024172526</v>
      </c>
      <c r="L85" s="50">
        <f t="shared" si="15"/>
        <v>0.10766373555199463</v>
      </c>
      <c r="T85" s="19"/>
      <c r="U85" s="3"/>
      <c r="W85" s="5"/>
    </row>
    <row r="86" spans="1:23">
      <c r="A86" s="25" t="s">
        <v>42</v>
      </c>
      <c r="B86" s="13" t="s">
        <v>51</v>
      </c>
      <c r="C86" s="25">
        <v>18</v>
      </c>
      <c r="D86" s="33">
        <v>22.609928281936597</v>
      </c>
      <c r="E86" s="33">
        <v>22.710214108956865</v>
      </c>
      <c r="F86" s="33">
        <v>22.5716508644249</v>
      </c>
      <c r="G86" s="14">
        <f t="shared" si="16"/>
        <v>22.630597751772786</v>
      </c>
      <c r="H86" s="44">
        <f>G86+S$21</f>
        <v>22.765758464941509</v>
      </c>
      <c r="I86" s="48">
        <f t="shared" si="14"/>
        <v>0.11890444028782655</v>
      </c>
      <c r="J86" s="77">
        <v>0.28718859883837822</v>
      </c>
      <c r="K86" s="46">
        <f t="shared" si="12"/>
        <v>0.41402911107464496</v>
      </c>
      <c r="L86" s="50">
        <f t="shared" si="15"/>
        <v>8.1562477361921001E-2</v>
      </c>
      <c r="T86" s="19"/>
      <c r="U86" s="3"/>
      <c r="W86" s="5"/>
    </row>
    <row r="87" spans="1:23">
      <c r="A87" s="25" t="s">
        <v>41</v>
      </c>
      <c r="B87" s="13" t="s">
        <v>24</v>
      </c>
      <c r="C87" s="25">
        <v>3</v>
      </c>
      <c r="D87" s="33">
        <v>24.760901981298957</v>
      </c>
      <c r="E87" s="33">
        <v>25.028354707901677</v>
      </c>
      <c r="F87" s="33">
        <v>24.73696620510329</v>
      </c>
      <c r="G87" s="14">
        <f t="shared" si="16"/>
        <v>24.842074298101309</v>
      </c>
      <c r="H87" s="44">
        <f>G87+S$21</f>
        <v>24.977235011270032</v>
      </c>
      <c r="I87" s="48">
        <f t="shared" si="14"/>
        <v>2.5673040018303322E-2</v>
      </c>
      <c r="J87" s="77">
        <v>0.19888020859789993</v>
      </c>
      <c r="K87" s="46">
        <f t="shared" si="12"/>
        <v>0.12908795801903847</v>
      </c>
      <c r="L87" s="50">
        <f t="shared" si="15"/>
        <v>2.5429935654273879E-2</v>
      </c>
      <c r="M87" s="3"/>
      <c r="T87" s="19"/>
      <c r="U87" s="3"/>
      <c r="W87" s="5"/>
    </row>
    <row r="88" spans="1:23">
      <c r="A88" s="25" t="s">
        <v>41</v>
      </c>
      <c r="B88" s="13" t="s">
        <v>24</v>
      </c>
      <c r="C88" s="25">
        <v>6</v>
      </c>
      <c r="D88" s="33">
        <v>25.336611190172569</v>
      </c>
      <c r="E88" s="33">
        <v>25.163096166350094</v>
      </c>
      <c r="F88" s="33">
        <v>25.653073294927914</v>
      </c>
      <c r="G88" s="14">
        <f t="shared" si="16"/>
        <v>25.384260217150189</v>
      </c>
      <c r="H88" s="44">
        <f>G88+S$21</f>
        <v>25.519420930318912</v>
      </c>
      <c r="I88" s="48">
        <f t="shared" si="14"/>
        <v>1.7630436827884333E-2</v>
      </c>
      <c r="J88" s="77">
        <v>0.10214304939720305</v>
      </c>
      <c r="K88" s="46">
        <f t="shared" si="12"/>
        <v>0.17260535035844643</v>
      </c>
      <c r="L88" s="50">
        <f t="shared" si="15"/>
        <v>3.4002729770900332E-2</v>
      </c>
      <c r="M88" s="9"/>
      <c r="N88" s="3"/>
      <c r="O88" s="3"/>
      <c r="T88" s="19"/>
      <c r="U88" s="3"/>
      <c r="W88" s="5"/>
    </row>
    <row r="89" spans="1:23">
      <c r="A89" s="25" t="s">
        <v>41</v>
      </c>
      <c r="B89" s="13" t="s">
        <v>24</v>
      </c>
      <c r="C89" s="25">
        <v>9</v>
      </c>
      <c r="D89" s="33">
        <v>24.412302410631376</v>
      </c>
      <c r="E89" s="33">
        <v>23.803951412909989</v>
      </c>
      <c r="F89" s="33">
        <v>24.170337911752064</v>
      </c>
      <c r="G89" s="14">
        <f t="shared" si="16"/>
        <v>24.128863911764473</v>
      </c>
      <c r="H89" s="44">
        <f>G89+S$21</f>
        <v>24.264024624933196</v>
      </c>
      <c r="I89" s="48">
        <f t="shared" si="14"/>
        <v>4.2089621209194933E-2</v>
      </c>
      <c r="J89" s="77">
        <v>0.18536371472886445</v>
      </c>
      <c r="K89" s="46">
        <f t="shared" si="12"/>
        <v>0.22706505030264601</v>
      </c>
      <c r="L89" s="50">
        <f t="shared" si="15"/>
        <v>4.4731125250886204E-2</v>
      </c>
      <c r="M89" s="9"/>
      <c r="N89" s="3"/>
      <c r="O89" s="3"/>
      <c r="P89" s="3"/>
      <c r="Q89" s="3"/>
      <c r="R89" s="3"/>
      <c r="S89" s="3"/>
      <c r="T89" s="20"/>
      <c r="U89" s="3"/>
      <c r="W89" s="5"/>
    </row>
    <row r="90" spans="1:23">
      <c r="A90" s="25" t="s">
        <v>41</v>
      </c>
      <c r="B90" s="13" t="s">
        <v>24</v>
      </c>
      <c r="C90" s="25">
        <v>12</v>
      </c>
      <c r="D90" s="33">
        <v>23.767573183383341</v>
      </c>
      <c r="E90" s="33">
        <v>24.629308094448565</v>
      </c>
      <c r="F90" s="33">
        <v>23.942547086101076</v>
      </c>
      <c r="G90" s="14">
        <f t="shared" si="16"/>
        <v>24.113142787977662</v>
      </c>
      <c r="H90" s="44">
        <f>G90+S$21</f>
        <v>24.248303501146385</v>
      </c>
      <c r="I90" s="48">
        <f t="shared" si="14"/>
        <v>4.2550782110513261E-2</v>
      </c>
      <c r="J90" s="77">
        <v>0.14889136379407172</v>
      </c>
      <c r="K90" s="46">
        <f t="shared" si="12"/>
        <v>0.28578408462538019</v>
      </c>
      <c r="L90" s="50">
        <f t="shared" si="15"/>
        <v>5.6298596666678545E-2</v>
      </c>
      <c r="M90" s="9"/>
      <c r="N90" s="30"/>
      <c r="O90" s="28"/>
      <c r="P90" s="28"/>
      <c r="Q90" s="28"/>
      <c r="R90" s="27"/>
      <c r="S90" s="29"/>
      <c r="T90" s="19"/>
      <c r="U90" s="3"/>
      <c r="W90" s="5"/>
    </row>
    <row r="91" spans="1:23">
      <c r="A91" s="25" t="s">
        <v>41</v>
      </c>
      <c r="B91" s="13" t="s">
        <v>24</v>
      </c>
      <c r="C91" s="25">
        <v>15</v>
      </c>
      <c r="D91" s="33">
        <v>22.613689382240782</v>
      </c>
      <c r="E91" s="33">
        <v>22.958655495949841</v>
      </c>
      <c r="F91" s="33">
        <v>22.72089802116637</v>
      </c>
      <c r="G91" s="14">
        <f t="shared" si="16"/>
        <v>22.76441429978566</v>
      </c>
      <c r="H91" s="44">
        <f>G91+S$21</f>
        <v>22.899575012954383</v>
      </c>
      <c r="I91" s="48">
        <f t="shared" si="14"/>
        <v>0.10837154827399796</v>
      </c>
      <c r="J91" s="77">
        <v>3.1152936720591298E-2</v>
      </c>
      <c r="K91" s="46">
        <f t="shared" si="12"/>
        <v>3.4786944565122533</v>
      </c>
      <c r="L91" s="50">
        <f t="shared" si="15"/>
        <v>0.68529224218527751</v>
      </c>
      <c r="M91" s="9"/>
      <c r="N91" s="9"/>
      <c r="O91" s="28"/>
      <c r="P91" s="28"/>
      <c r="Q91" s="28"/>
      <c r="R91" s="27"/>
      <c r="S91" s="29"/>
      <c r="T91" s="19"/>
      <c r="U91" s="3"/>
      <c r="W91" s="5"/>
    </row>
    <row r="92" spans="1:23">
      <c r="A92" s="25" t="s">
        <v>41</v>
      </c>
      <c r="B92" s="13" t="s">
        <v>24</v>
      </c>
      <c r="C92" s="25">
        <v>18</v>
      </c>
      <c r="D92" s="33">
        <v>24.672656173661323</v>
      </c>
      <c r="E92" s="33">
        <v>24.849525807772135</v>
      </c>
      <c r="F92" s="33">
        <v>24.495029689109842</v>
      </c>
      <c r="G92" s="14">
        <f t="shared" si="16"/>
        <v>24.672403890181101</v>
      </c>
      <c r="H92" s="44">
        <f>G92+S$21</f>
        <v>24.807564603349824</v>
      </c>
      <c r="I92" s="48">
        <f t="shared" si="14"/>
        <v>2.8877073611157728E-2</v>
      </c>
      <c r="J92" s="77">
        <v>0.15227640984599089</v>
      </c>
      <c r="K92" s="46">
        <f t="shared" si="12"/>
        <v>0.18963589725002963</v>
      </c>
      <c r="L92" s="50">
        <f t="shared" si="15"/>
        <v>3.7357695782107833E-2</v>
      </c>
      <c r="M92" s="9"/>
      <c r="N92" s="9"/>
      <c r="O92" s="28"/>
      <c r="P92" s="28"/>
      <c r="Q92" s="28"/>
      <c r="R92" s="27"/>
      <c r="S92" s="29"/>
      <c r="T92" s="19"/>
      <c r="U92" s="3"/>
      <c r="W92" s="5"/>
    </row>
    <row r="93" spans="1:23">
      <c r="A93" s="25" t="s">
        <v>43</v>
      </c>
      <c r="B93" s="13" t="s">
        <v>24</v>
      </c>
      <c r="C93" s="25">
        <v>3</v>
      </c>
      <c r="D93" s="33">
        <v>24.10185739410349</v>
      </c>
      <c r="E93" s="33">
        <v>24.877993440723404</v>
      </c>
      <c r="F93" s="33">
        <v>24.801994794558794</v>
      </c>
      <c r="G93" s="14">
        <f t="shared" si="16"/>
        <v>24.593948543128562</v>
      </c>
      <c r="H93" s="44">
        <f>G93+S$21</f>
        <v>24.729109256297285</v>
      </c>
      <c r="I93" s="48">
        <f t="shared" si="14"/>
        <v>3.0490924508809185E-2</v>
      </c>
      <c r="J93" s="77">
        <v>7.7886507957971488E-2</v>
      </c>
      <c r="K93" s="46">
        <f t="shared" si="12"/>
        <v>0.39147890062374424</v>
      </c>
      <c r="L93" s="50">
        <f t="shared" si="15"/>
        <v>7.7120154394257637E-2</v>
      </c>
      <c r="M93" s="9"/>
      <c r="N93" s="30"/>
      <c r="O93" s="28"/>
      <c r="P93" s="28"/>
      <c r="Q93" s="28"/>
      <c r="R93" s="27"/>
      <c r="S93" s="29"/>
      <c r="T93" s="19"/>
      <c r="U93" s="3"/>
      <c r="W93" s="5"/>
    </row>
    <row r="94" spans="1:23">
      <c r="A94" s="25" t="s">
        <v>43</v>
      </c>
      <c r="B94" s="13" t="s">
        <v>24</v>
      </c>
      <c r="C94" s="25">
        <v>6</v>
      </c>
      <c r="D94" s="33">
        <v>25.663305389045476</v>
      </c>
      <c r="E94" s="33">
        <v>26.125569873960494</v>
      </c>
      <c r="F94" s="33">
        <v>26.632101332063918</v>
      </c>
      <c r="G94" s="14">
        <f t="shared" si="16"/>
        <v>26.140325531689964</v>
      </c>
      <c r="H94" s="44">
        <f>G94+S$21</f>
        <v>26.275486244858687</v>
      </c>
      <c r="I94" s="48">
        <f t="shared" si="14"/>
        <v>1.0439140302313471E-2</v>
      </c>
      <c r="J94" s="77">
        <v>0.11545475050098999</v>
      </c>
      <c r="K94" s="46">
        <f t="shared" si="12"/>
        <v>9.0417590068967824E-2</v>
      </c>
      <c r="L94" s="50">
        <f t="shared" si="15"/>
        <v>1.7811990620606545E-2</v>
      </c>
      <c r="M94" s="9"/>
      <c r="N94" s="9"/>
      <c r="O94" s="28"/>
      <c r="P94" s="28"/>
      <c r="Q94" s="28"/>
      <c r="R94" s="27"/>
      <c r="S94" s="29"/>
      <c r="T94" s="19"/>
      <c r="U94" s="3"/>
      <c r="W94" s="5"/>
    </row>
    <row r="95" spans="1:23">
      <c r="A95" s="25" t="s">
        <v>43</v>
      </c>
      <c r="B95" s="13" t="s">
        <v>24</v>
      </c>
      <c r="C95" s="25">
        <v>9</v>
      </c>
      <c r="D95" s="33">
        <v>26.618540563605066</v>
      </c>
      <c r="E95" s="33">
        <v>25.602375292613033</v>
      </c>
      <c r="F95" s="33">
        <v>26.043582685011405</v>
      </c>
      <c r="G95" s="14">
        <f t="shared" si="16"/>
        <v>26.088166180409832</v>
      </c>
      <c r="H95" s="44">
        <f>G95+S$21</f>
        <v>26.223326893578555</v>
      </c>
      <c r="I95" s="48">
        <f t="shared" si="14"/>
        <v>1.0823463672758483E-2</v>
      </c>
      <c r="J95" s="77">
        <v>0.1204843100074288</v>
      </c>
      <c r="K95" s="46">
        <f t="shared" si="12"/>
        <v>8.9832972210996856E-2</v>
      </c>
      <c r="L95" s="50">
        <f t="shared" si="15"/>
        <v>1.7696822678230785E-2</v>
      </c>
      <c r="M95" s="9"/>
      <c r="N95" s="9"/>
      <c r="O95" s="28"/>
      <c r="P95" s="28"/>
      <c r="Q95" s="28"/>
      <c r="R95" s="27"/>
      <c r="S95" s="29"/>
      <c r="T95" s="20"/>
      <c r="U95" s="3"/>
      <c r="W95" s="5"/>
    </row>
    <row r="96" spans="1:23">
      <c r="A96" s="25" t="s">
        <v>43</v>
      </c>
      <c r="B96" s="13" t="s">
        <v>24</v>
      </c>
      <c r="C96" s="25">
        <v>12</v>
      </c>
      <c r="D96" s="33"/>
      <c r="E96" s="33">
        <v>26.606762344225761</v>
      </c>
      <c r="F96" s="33">
        <v>25.084685425126356</v>
      </c>
      <c r="G96" s="14">
        <f t="shared" si="16"/>
        <v>25.845723884676058</v>
      </c>
      <c r="H96" s="44">
        <f>G96+S$21</f>
        <v>25.980884597844781</v>
      </c>
      <c r="I96" s="48">
        <f t="shared" si="14"/>
        <v>1.28040884945183E-2</v>
      </c>
      <c r="J96" s="77">
        <v>6.0566542707620255E-2</v>
      </c>
      <c r="K96" s="46">
        <f t="shared" si="12"/>
        <v>0.21140530600085478</v>
      </c>
      <c r="L96" s="50">
        <f t="shared" si="15"/>
        <v>4.1646203186364888E-2</v>
      </c>
      <c r="M96" s="9"/>
      <c r="N96" s="30"/>
      <c r="O96" s="28"/>
      <c r="P96" s="28"/>
      <c r="Q96" s="28"/>
      <c r="R96" s="27"/>
      <c r="S96" s="29"/>
      <c r="T96" s="19"/>
      <c r="U96" s="3"/>
      <c r="W96" s="5"/>
    </row>
    <row r="97" spans="1:23">
      <c r="A97" s="25" t="s">
        <v>43</v>
      </c>
      <c r="B97" s="13" t="s">
        <v>24</v>
      </c>
      <c r="C97" s="25">
        <v>15</v>
      </c>
      <c r="D97" s="33">
        <v>22.914494844554504</v>
      </c>
      <c r="E97" s="33">
        <v>22.814104908723159</v>
      </c>
      <c r="F97" s="33">
        <v>22.788652450577644</v>
      </c>
      <c r="G97" s="14">
        <f t="shared" si="16"/>
        <v>22.83908406795177</v>
      </c>
      <c r="H97" s="44">
        <f>G97+S$21</f>
        <v>22.974244781120493</v>
      </c>
      <c r="I97" s="48">
        <f t="shared" si="14"/>
        <v>0.10290522772443007</v>
      </c>
      <c r="J97" s="77">
        <v>0.13018285745587016</v>
      </c>
      <c r="K97" s="46">
        <f t="shared" si="12"/>
        <v>0.79046680750046716</v>
      </c>
      <c r="L97" s="50">
        <f t="shared" si="15"/>
        <v>0.15571956021344388</v>
      </c>
      <c r="M97" s="28"/>
      <c r="N97" s="9"/>
      <c r="O97" s="28"/>
      <c r="P97" s="28"/>
      <c r="Q97" s="28"/>
      <c r="R97" s="27"/>
      <c r="S97" s="29"/>
      <c r="T97" s="19"/>
      <c r="U97" s="3"/>
      <c r="W97" s="5"/>
    </row>
    <row r="98" spans="1:23">
      <c r="A98" s="25" t="s">
        <v>43</v>
      </c>
      <c r="B98" s="13" t="s">
        <v>24</v>
      </c>
      <c r="C98" s="25">
        <v>18</v>
      </c>
      <c r="D98" s="100">
        <v>24.482225174106262</v>
      </c>
      <c r="E98" s="33">
        <v>25.450327096928255</v>
      </c>
      <c r="F98" s="33">
        <v>25.459975335832269</v>
      </c>
      <c r="G98" s="14">
        <f>AVERAGE(E98:F98)</f>
        <v>25.455151216380262</v>
      </c>
      <c r="H98" s="44">
        <f>G98+S$21</f>
        <v>25.590311929548985</v>
      </c>
      <c r="I98" s="48">
        <f t="shared" si="14"/>
        <v>1.6785054500297741E-2</v>
      </c>
      <c r="J98" s="77">
        <v>0.31756974151664724</v>
      </c>
      <c r="K98" s="46">
        <f t="shared" si="12"/>
        <v>5.2854703411401228E-2</v>
      </c>
      <c r="L98" s="50">
        <f t="shared" si="15"/>
        <v>1.0412216037838562E-2</v>
      </c>
      <c r="M98" s="28"/>
      <c r="N98" s="9"/>
      <c r="O98" s="28"/>
      <c r="P98" s="28"/>
      <c r="Q98" s="28"/>
      <c r="R98" s="27"/>
      <c r="S98" s="29"/>
      <c r="U98" s="3"/>
      <c r="W98" s="5"/>
    </row>
    <row r="99" spans="1:23">
      <c r="A99" s="25" t="s">
        <v>44</v>
      </c>
      <c r="B99" s="13" t="s">
        <v>51</v>
      </c>
      <c r="C99" s="25">
        <v>3</v>
      </c>
      <c r="D99" s="33">
        <v>22.969418886111761</v>
      </c>
      <c r="E99" s="33">
        <v>23.558774501832147</v>
      </c>
      <c r="F99" s="33">
        <v>23.573549280341886</v>
      </c>
      <c r="G99" s="14">
        <f>AVERAGE(D99:F99)</f>
        <v>23.367247556095265</v>
      </c>
      <c r="H99" s="44">
        <f>G99+S$21</f>
        <v>23.502408269263988</v>
      </c>
      <c r="I99" s="48">
        <f t="shared" si="14"/>
        <v>7.1358281994908165E-2</v>
      </c>
      <c r="J99" s="77">
        <v>0.26591007178397036</v>
      </c>
      <c r="K99" s="46">
        <f t="shared" si="12"/>
        <v>0.26835494239150443</v>
      </c>
      <c r="L99" s="50">
        <f t="shared" si="15"/>
        <v>5.286510858368261E-2</v>
      </c>
      <c r="M99" s="28"/>
      <c r="N99" s="28"/>
      <c r="O99" s="28"/>
      <c r="P99" s="28"/>
      <c r="Q99" s="28"/>
      <c r="R99" s="27"/>
      <c r="S99" s="29"/>
      <c r="T99" s="19"/>
      <c r="U99" s="3"/>
      <c r="W99" s="5"/>
    </row>
    <row r="100" spans="1:23">
      <c r="A100" s="25" t="s">
        <v>44</v>
      </c>
      <c r="B100" s="13" t="s">
        <v>51</v>
      </c>
      <c r="C100" s="25">
        <v>6</v>
      </c>
      <c r="D100" s="33">
        <v>23.454114360318901</v>
      </c>
      <c r="E100" s="33">
        <v>22.275605905016455</v>
      </c>
      <c r="F100" s="33">
        <v>21.910435905453049</v>
      </c>
      <c r="G100" s="14">
        <f>AVERAGE(D100:F100)</f>
        <v>22.546718723596133</v>
      </c>
      <c r="H100" s="44">
        <f>G100+S$21</f>
        <v>22.681879436764856</v>
      </c>
      <c r="I100" s="48">
        <f t="shared" si="14"/>
        <v>0.12602252484853016</v>
      </c>
      <c r="J100" s="77">
        <v>0.21555089420812037</v>
      </c>
      <c r="K100" s="46">
        <f t="shared" si="12"/>
        <v>0.5846532222077071</v>
      </c>
      <c r="L100" s="50">
        <f t="shared" si="15"/>
        <v>0.11517490902298669</v>
      </c>
      <c r="M100" s="28"/>
      <c r="N100" s="28"/>
      <c r="O100" s="28"/>
      <c r="P100" s="28"/>
      <c r="Q100" s="28"/>
      <c r="R100" s="27"/>
      <c r="S100" s="29"/>
      <c r="T100" s="19"/>
      <c r="U100" s="3"/>
      <c r="W100" s="5"/>
    </row>
    <row r="101" spans="1:23">
      <c r="A101" s="25" t="s">
        <v>44</v>
      </c>
      <c r="B101" s="13" t="s">
        <v>51</v>
      </c>
      <c r="C101" s="25">
        <v>15</v>
      </c>
      <c r="D101" s="33">
        <v>22.268582815912239</v>
      </c>
      <c r="E101" s="33">
        <v>22.173463284383431</v>
      </c>
      <c r="F101" s="100">
        <v>26.208081968122038</v>
      </c>
      <c r="G101" s="14">
        <f>AVERAGE(D101:E101)</f>
        <v>22.221023050147835</v>
      </c>
      <c r="H101" s="44">
        <f>G101+S$21</f>
        <v>22.356183763316558</v>
      </c>
      <c r="I101" s="48">
        <f t="shared" si="14"/>
        <v>0.15794007633482465</v>
      </c>
      <c r="J101" s="77">
        <v>7.9659797501598059E-2</v>
      </c>
      <c r="K101" s="46">
        <f t="shared" si="12"/>
        <v>1.9826823728952638</v>
      </c>
      <c r="L101" s="50">
        <f t="shared" si="15"/>
        <v>0.39058240551108198</v>
      </c>
      <c r="M101" s="28"/>
      <c r="N101" s="28"/>
      <c r="O101" s="28"/>
      <c r="P101" s="28"/>
      <c r="Q101" s="28"/>
      <c r="R101" s="27"/>
      <c r="S101" s="29"/>
      <c r="U101" s="3"/>
      <c r="W101" s="5"/>
    </row>
    <row r="102" spans="1:23">
      <c r="A102" s="25" t="s">
        <v>44</v>
      </c>
      <c r="B102" s="13" t="s">
        <v>51</v>
      </c>
      <c r="C102" s="25">
        <v>18</v>
      </c>
      <c r="D102" s="33">
        <v>23.317179680892451</v>
      </c>
      <c r="E102" s="33">
        <v>23.640106845098387</v>
      </c>
      <c r="F102" s="33">
        <v>21.147506041904009</v>
      </c>
      <c r="G102" s="14">
        <f t="shared" ref="G102:G107" si="17">AVERAGE(D102:F102)</f>
        <v>22.701597522631616</v>
      </c>
      <c r="H102" s="44">
        <f>G102+S$21</f>
        <v>22.836758235800339</v>
      </c>
      <c r="I102" s="48">
        <f t="shared" si="14"/>
        <v>0.11319441835477935</v>
      </c>
      <c r="J102" s="77">
        <v>0.27896156605608374</v>
      </c>
      <c r="K102" s="46">
        <f t="shared" si="12"/>
        <v>0.40577065850003946</v>
      </c>
      <c r="L102" s="50">
        <f t="shared" si="15"/>
        <v>7.9935587287905605E-2</v>
      </c>
      <c r="M102" s="28"/>
      <c r="N102" s="28"/>
      <c r="O102" s="28"/>
      <c r="P102" s="28"/>
      <c r="Q102" s="28"/>
      <c r="R102" s="27"/>
      <c r="S102" s="29"/>
      <c r="T102" s="19"/>
      <c r="U102" s="3"/>
      <c r="W102" s="5"/>
    </row>
    <row r="103" spans="1:23">
      <c r="A103" s="26" t="s">
        <v>45</v>
      </c>
      <c r="B103" s="13" t="s">
        <v>24</v>
      </c>
      <c r="C103" s="26">
        <v>12</v>
      </c>
      <c r="D103" s="33">
        <v>22.663911884681845</v>
      </c>
      <c r="E103" s="33">
        <v>22.907476481607922</v>
      </c>
      <c r="F103" s="33">
        <v>22.927889422151623</v>
      </c>
      <c r="G103" s="14">
        <f t="shared" si="17"/>
        <v>22.833092596147129</v>
      </c>
      <c r="H103" s="44">
        <f>G103+S$21</f>
        <v>22.968253309315852</v>
      </c>
      <c r="I103" s="48">
        <f t="shared" si="14"/>
        <v>0.10333347887405023</v>
      </c>
      <c r="J103" s="77">
        <v>0.1558155499399061</v>
      </c>
      <c r="K103" s="46">
        <f t="shared" si="12"/>
        <v>0.66317821882285299</v>
      </c>
      <c r="L103" s="50">
        <f t="shared" si="15"/>
        <v>0.13064409485425318</v>
      </c>
      <c r="M103" s="28"/>
      <c r="N103" s="28"/>
      <c r="O103" s="28"/>
      <c r="P103" s="28"/>
      <c r="Q103" s="28"/>
      <c r="R103" s="27"/>
      <c r="S103" s="29"/>
      <c r="T103" s="19"/>
      <c r="U103" s="3"/>
      <c r="W103" s="5"/>
    </row>
    <row r="104" spans="1:23">
      <c r="A104" s="25" t="s">
        <v>47</v>
      </c>
      <c r="B104" s="13" t="s">
        <v>51</v>
      </c>
      <c r="C104" s="25">
        <v>3</v>
      </c>
      <c r="D104" s="33">
        <v>21.979585107462292</v>
      </c>
      <c r="E104" s="33">
        <v>21.909707915394808</v>
      </c>
      <c r="F104" s="33">
        <v>22.169430646873572</v>
      </c>
      <c r="G104" s="14">
        <f t="shared" si="17"/>
        <v>22.019574556576895</v>
      </c>
      <c r="H104" s="44">
        <f>G104+S$21</f>
        <v>22.154735269745618</v>
      </c>
      <c r="I104" s="48">
        <f t="shared" si="14"/>
        <v>0.18160775204551335</v>
      </c>
      <c r="J104" s="77">
        <v>0.2898339594620345</v>
      </c>
      <c r="K104" s="46">
        <f t="shared" si="12"/>
        <v>0.62659238545613649</v>
      </c>
      <c r="L104" s="50">
        <f t="shared" si="15"/>
        <v>0.12343679680220428</v>
      </c>
      <c r="M104" s="28"/>
      <c r="N104" s="28"/>
      <c r="O104" s="28"/>
      <c r="P104" s="28"/>
      <c r="Q104" s="28"/>
      <c r="R104" s="27"/>
      <c r="S104" s="29"/>
      <c r="T104" s="19"/>
      <c r="U104" s="3"/>
      <c r="W104" s="5"/>
    </row>
    <row r="105" spans="1:23">
      <c r="A105" s="25" t="s">
        <v>50</v>
      </c>
      <c r="B105" s="13" t="s">
        <v>51</v>
      </c>
      <c r="C105" s="25">
        <v>3</v>
      </c>
      <c r="D105" s="33">
        <v>22.323043077698031</v>
      </c>
      <c r="E105" s="33">
        <v>22.605728029681337</v>
      </c>
      <c r="F105" s="33">
        <v>22.429711786731815</v>
      </c>
      <c r="G105" s="14">
        <f t="shared" si="17"/>
        <v>22.452827631370393</v>
      </c>
      <c r="H105" s="44">
        <f>G105+S$21</f>
        <v>22.587988344539117</v>
      </c>
      <c r="I105" s="48">
        <f t="shared" si="14"/>
        <v>0.1344968805006708</v>
      </c>
      <c r="J105" s="77">
        <v>0.29923612062097837</v>
      </c>
      <c r="K105" s="46">
        <f t="shared" si="12"/>
        <v>0.4494673979249606</v>
      </c>
      <c r="L105" s="50">
        <f t="shared" si="15"/>
        <v>8.8543712235651939E-2</v>
      </c>
      <c r="M105" s="28"/>
      <c r="N105" s="28"/>
      <c r="O105" s="28"/>
      <c r="P105" s="28"/>
      <c r="Q105" s="28"/>
      <c r="R105" s="27"/>
      <c r="S105" s="29"/>
      <c r="T105" s="19"/>
      <c r="U105" s="3"/>
      <c r="W105" s="5"/>
    </row>
    <row r="106" spans="1:23">
      <c r="A106" s="25" t="s">
        <v>50</v>
      </c>
      <c r="B106" s="13" t="s">
        <v>51</v>
      </c>
      <c r="C106" s="25">
        <v>6</v>
      </c>
      <c r="D106" s="33">
        <v>20.418444940897921</v>
      </c>
      <c r="E106" s="33">
        <v>20.358402703394248</v>
      </c>
      <c r="F106" s="33">
        <v>20.700100178795626</v>
      </c>
      <c r="G106" s="14">
        <f t="shared" si="17"/>
        <v>20.492315941029265</v>
      </c>
      <c r="H106" s="44">
        <f>G106+S$21</f>
        <v>20.627476654197988</v>
      </c>
      <c r="I106" s="48">
        <f t="shared" si="14"/>
        <v>0.52346185173247584</v>
      </c>
      <c r="J106" s="77">
        <v>0.37963636963328606</v>
      </c>
      <c r="K106" s="46">
        <f t="shared" si="12"/>
        <v>1.3788506413074164</v>
      </c>
      <c r="L106" s="50">
        <f t="shared" si="15"/>
        <v>0.27162938839059231</v>
      </c>
      <c r="M106" s="28"/>
      <c r="N106" s="28"/>
      <c r="O106" s="28"/>
      <c r="P106" s="28"/>
      <c r="Q106" s="28"/>
      <c r="R106" s="27"/>
      <c r="S106" s="29"/>
      <c r="U106" s="3"/>
      <c r="W106" s="5"/>
    </row>
    <row r="107" spans="1:23">
      <c r="A107" s="25" t="s">
        <v>50</v>
      </c>
      <c r="B107" s="13" t="s">
        <v>51</v>
      </c>
      <c r="C107" s="25">
        <v>9</v>
      </c>
      <c r="D107" s="33">
        <v>20.866232737650641</v>
      </c>
      <c r="E107" s="33">
        <v>20.874729303828154</v>
      </c>
      <c r="F107" s="33">
        <v>21.173593528177328</v>
      </c>
      <c r="G107" s="14">
        <f t="shared" si="17"/>
        <v>20.971518523218709</v>
      </c>
      <c r="H107" s="44">
        <f>G107+S$21</f>
        <v>21.106679236387432</v>
      </c>
      <c r="I107" s="48">
        <f t="shared" si="14"/>
        <v>0.37551793660579169</v>
      </c>
      <c r="J107" s="77">
        <v>7.3975892960539302E-2</v>
      </c>
      <c r="K107" s="46">
        <f t="shared" si="12"/>
        <v>5.0762203952861089</v>
      </c>
      <c r="L107" s="50">
        <f t="shared" si="15"/>
        <v>1</v>
      </c>
      <c r="M107" s="28"/>
      <c r="N107" s="28"/>
      <c r="O107" s="28"/>
      <c r="P107" s="28"/>
      <c r="Q107" s="28"/>
      <c r="R107" s="27"/>
      <c r="S107" s="29"/>
      <c r="T107" s="19"/>
      <c r="U107" s="3"/>
      <c r="W107" s="5"/>
    </row>
    <row r="108" spans="1:23">
      <c r="A108" s="25" t="s">
        <v>50</v>
      </c>
      <c r="B108" s="13" t="s">
        <v>51</v>
      </c>
      <c r="C108" s="25">
        <v>12</v>
      </c>
      <c r="D108" s="33">
        <v>23.008933931646631</v>
      </c>
      <c r="E108" s="100">
        <v>17.276940454250596</v>
      </c>
      <c r="F108" s="33">
        <v>21.88293407785897</v>
      </c>
      <c r="G108" s="14">
        <f>AVERAGE(D108,F108)</f>
        <v>22.4459340047528</v>
      </c>
      <c r="H108" s="44">
        <f>G108+S$21</f>
        <v>22.581094717921523</v>
      </c>
      <c r="I108" s="48">
        <f t="shared" si="14"/>
        <v>0.13514108452976506</v>
      </c>
      <c r="J108" s="77">
        <v>0.14920367868114803</v>
      </c>
      <c r="K108" s="46">
        <f t="shared" si="12"/>
        <v>0.90574901184953294</v>
      </c>
      <c r="L108" s="50">
        <f t="shared" si="15"/>
        <v>0.17842980432658748</v>
      </c>
      <c r="M108" s="28"/>
      <c r="N108" s="28"/>
      <c r="O108" s="28"/>
      <c r="P108" s="28"/>
      <c r="Q108" s="28"/>
      <c r="R108" s="27"/>
      <c r="S108" s="29"/>
      <c r="T108" s="19"/>
      <c r="U108" s="3"/>
      <c r="W108" s="5"/>
    </row>
    <row r="109" spans="1:23">
      <c r="A109" s="25" t="s">
        <v>50</v>
      </c>
      <c r="B109" s="13" t="s">
        <v>51</v>
      </c>
      <c r="C109" s="25">
        <v>15</v>
      </c>
      <c r="D109" s="33">
        <v>22.752316055310789</v>
      </c>
      <c r="E109" s="33">
        <v>22.894400739775151</v>
      </c>
      <c r="F109" s="100">
        <v>20.270598332304054</v>
      </c>
      <c r="G109" s="14">
        <f>AVERAGE(D109:E109)</f>
        <v>22.823358397542968</v>
      </c>
      <c r="H109" s="44">
        <f>G109+S$21</f>
        <v>22.958519110711691</v>
      </c>
      <c r="I109" s="48">
        <f t="shared" si="14"/>
        <v>0.10403305129700838</v>
      </c>
      <c r="J109" s="77">
        <v>0.10992823057668705</v>
      </c>
      <c r="K109" s="46">
        <f t="shared" si="12"/>
        <v>0.94637247185047579</v>
      </c>
      <c r="L109" s="50">
        <f t="shared" si="15"/>
        <v>0.18643250256220126</v>
      </c>
      <c r="M109" s="28"/>
      <c r="N109" s="28"/>
      <c r="O109" s="28"/>
      <c r="P109" s="28"/>
      <c r="Q109" s="28"/>
      <c r="R109" s="27"/>
      <c r="S109" s="29"/>
      <c r="T109" s="19"/>
      <c r="U109" s="3"/>
      <c r="W109" s="5"/>
    </row>
    <row r="110" spans="1:23">
      <c r="A110" s="26" t="s">
        <v>46</v>
      </c>
      <c r="B110" s="13" t="s">
        <v>24</v>
      </c>
      <c r="C110" s="26">
        <v>6</v>
      </c>
      <c r="D110" s="33">
        <v>21.869116886069385</v>
      </c>
      <c r="E110" s="33">
        <v>22.055538395189121</v>
      </c>
      <c r="F110" s="33">
        <v>22.730983126688059</v>
      </c>
      <c r="G110" s="14">
        <f>AVERAGE(D110:F110)</f>
        <v>22.218546135982191</v>
      </c>
      <c r="H110" s="44">
        <f>G110+S$21</f>
        <v>22.353706849150914</v>
      </c>
      <c r="I110" s="48">
        <f t="shared" si="14"/>
        <v>0.15821147120069531</v>
      </c>
      <c r="J110" s="77">
        <v>0.11181199932598658</v>
      </c>
      <c r="K110" s="46">
        <f t="shared" si="12"/>
        <v>1.4149775708726182</v>
      </c>
      <c r="L110" s="50">
        <f t="shared" si="15"/>
        <v>0.27874628378755933</v>
      </c>
      <c r="M110" s="32"/>
      <c r="N110" s="28"/>
      <c r="O110" s="28"/>
      <c r="P110" s="28"/>
      <c r="Q110" s="28"/>
      <c r="R110" s="27"/>
      <c r="S110" s="29"/>
      <c r="U110" s="3"/>
      <c r="W110" s="5"/>
    </row>
    <row r="111" spans="1:23">
      <c r="A111" s="26" t="s">
        <v>46</v>
      </c>
      <c r="B111" s="13" t="s">
        <v>24</v>
      </c>
      <c r="C111" s="26">
        <v>12</v>
      </c>
      <c r="D111" s="33">
        <v>23.430397854819947</v>
      </c>
      <c r="E111" s="33">
        <v>23.71516179089749</v>
      </c>
      <c r="F111" s="33">
        <v>23.846278200589708</v>
      </c>
      <c r="G111" s="14">
        <f>AVERAGE(D111:F111)</f>
        <v>23.663945948769051</v>
      </c>
      <c r="H111" s="44">
        <f>G111+S$21</f>
        <v>23.799106661937774</v>
      </c>
      <c r="I111" s="48">
        <f t="shared" si="14"/>
        <v>5.8093731033454513E-2</v>
      </c>
      <c r="J111" s="77">
        <v>0.24660685854377354</v>
      </c>
      <c r="K111" s="46">
        <f t="shared" si="12"/>
        <v>0.23557224392095599</v>
      </c>
      <c r="L111" s="50">
        <f t="shared" si="15"/>
        <v>4.6407016555016722E-2</v>
      </c>
      <c r="M111" s="32"/>
      <c r="N111" s="28"/>
      <c r="O111" s="28"/>
      <c r="P111" s="28"/>
      <c r="Q111" s="28"/>
      <c r="R111" s="27"/>
      <c r="S111" s="29"/>
      <c r="U111" s="3"/>
      <c r="W111" s="5"/>
    </row>
    <row r="112" spans="1:23">
      <c r="A112" s="26" t="s">
        <v>46</v>
      </c>
      <c r="B112" s="13" t="s">
        <v>24</v>
      </c>
      <c r="C112" s="26">
        <v>15</v>
      </c>
      <c r="D112" s="33">
        <v>22.975014541510468</v>
      </c>
      <c r="E112" s="100">
        <v>24.990348418553651</v>
      </c>
      <c r="F112" s="33">
        <v>22.183942575134566</v>
      </c>
      <c r="G112" s="14">
        <f>AVERAGE(D112,F112)</f>
        <v>22.579478558322517</v>
      </c>
      <c r="H112" s="44">
        <f>G112+S$21</f>
        <v>22.71463927149124</v>
      </c>
      <c r="I112" s="48">
        <f t="shared" si="14"/>
        <v>0.12319312827278317</v>
      </c>
      <c r="J112" s="77">
        <v>6.5934245302198755E-2</v>
      </c>
      <c r="K112" s="46">
        <f t="shared" si="12"/>
        <v>1.8684240292453149</v>
      </c>
      <c r="L112" s="50">
        <f t="shared" si="15"/>
        <v>0.36807385884591909</v>
      </c>
      <c r="M112" s="32"/>
      <c r="N112" s="28"/>
      <c r="O112" s="28"/>
      <c r="P112" s="28"/>
      <c r="Q112" s="28"/>
      <c r="R112" s="27"/>
      <c r="S112" s="29"/>
      <c r="T112" s="19"/>
      <c r="U112" s="3"/>
      <c r="W112" s="5"/>
    </row>
    <row r="113" spans="1:23">
      <c r="A113" s="11" t="s">
        <v>48</v>
      </c>
      <c r="B113" s="7" t="s">
        <v>63</v>
      </c>
      <c r="C113" s="13" t="s">
        <v>67</v>
      </c>
      <c r="D113" s="33">
        <v>21.821063770223471</v>
      </c>
      <c r="E113" s="33">
        <v>21.687531509734626</v>
      </c>
      <c r="F113" s="33">
        <v>20.47624645998982</v>
      </c>
      <c r="G113" s="14">
        <f>AVERAGE(D113:F113)</f>
        <v>21.328280579982643</v>
      </c>
      <c r="H113" s="44">
        <f>G113+S$21</f>
        <v>21.463441293151366</v>
      </c>
      <c r="I113" s="48">
        <f t="shared" si="14"/>
        <v>0.29324769389464422</v>
      </c>
      <c r="J113" s="78">
        <v>0.32581131489869469</v>
      </c>
      <c r="K113" s="46">
        <f t="shared" si="12"/>
        <v>0.90005374425324802</v>
      </c>
      <c r="L113" s="50">
        <f t="shared" si="15"/>
        <v>0.17730785390820658</v>
      </c>
      <c r="M113" s="32"/>
      <c r="N113" s="28"/>
      <c r="O113" s="28"/>
      <c r="P113" s="28"/>
      <c r="Q113" s="28"/>
      <c r="R113" s="27"/>
      <c r="S113" s="29"/>
      <c r="T113" s="19"/>
      <c r="U113" s="3"/>
      <c r="W113" s="5"/>
    </row>
    <row r="114" spans="1:23">
      <c r="A114" s="11" t="s">
        <v>48</v>
      </c>
      <c r="B114" s="7" t="s">
        <v>63</v>
      </c>
      <c r="C114" s="13" t="s">
        <v>68</v>
      </c>
      <c r="D114" s="33">
        <v>21.4899365180773</v>
      </c>
      <c r="E114" s="33">
        <v>21.350068614293079</v>
      </c>
      <c r="F114" s="33">
        <v>20.94834732610731</v>
      </c>
      <c r="G114" s="14">
        <f>AVERAGE(D114:F114)</f>
        <v>21.262784152825898</v>
      </c>
      <c r="H114" s="44">
        <f>G114+S$21</f>
        <v>21.397944865994621</v>
      </c>
      <c r="I114" s="48">
        <f t="shared" si="14"/>
        <v>0.30686757028329459</v>
      </c>
      <c r="J114" s="78">
        <v>0.25563977328401899</v>
      </c>
      <c r="K114" s="46">
        <f t="shared" si="12"/>
        <v>1.200390558719362</v>
      </c>
      <c r="L114" s="50">
        <f t="shared" si="15"/>
        <v>0.23647329415288415</v>
      </c>
      <c r="M114" s="32"/>
      <c r="N114" s="28"/>
      <c r="O114" s="28"/>
      <c r="P114" s="28"/>
      <c r="Q114" s="28"/>
      <c r="R114" s="27"/>
      <c r="S114" s="29"/>
      <c r="T114" s="19"/>
      <c r="U114" s="3"/>
      <c r="W114" s="5"/>
    </row>
    <row r="115" spans="1:23">
      <c r="A115" s="11" t="s">
        <v>48</v>
      </c>
      <c r="B115" s="7" t="s">
        <v>63</v>
      </c>
      <c r="C115" s="13" t="s">
        <v>69</v>
      </c>
      <c r="D115" s="33">
        <v>20.83160161440388</v>
      </c>
      <c r="E115" s="33">
        <v>20.658975385876111</v>
      </c>
      <c r="F115" s="33" t="s">
        <v>70</v>
      </c>
      <c r="G115" s="14">
        <f>AVERAGE(D115:F115)</f>
        <v>20.745288500139996</v>
      </c>
      <c r="H115" s="44">
        <f>G115+S$21</f>
        <v>20.880449213308719</v>
      </c>
      <c r="I115" s="48">
        <f t="shared" si="14"/>
        <v>0.43927117803136551</v>
      </c>
      <c r="J115" s="78">
        <v>0.27132395150131366</v>
      </c>
      <c r="K115" s="46">
        <f t="shared" si="12"/>
        <v>1.6189915250782374</v>
      </c>
      <c r="L115" s="50">
        <f t="shared" si="15"/>
        <v>0.31893641311982218</v>
      </c>
      <c r="M115" s="28"/>
      <c r="N115" s="28"/>
      <c r="O115" s="28"/>
      <c r="P115" s="28"/>
      <c r="Q115" s="28"/>
      <c r="R115" s="27"/>
      <c r="S115" s="29"/>
      <c r="T115" s="19"/>
      <c r="U115" s="3"/>
      <c r="W115" s="5"/>
    </row>
    <row r="116" spans="1:23">
      <c r="A116" s="11" t="s">
        <v>48</v>
      </c>
      <c r="B116" s="7" t="s">
        <v>63</v>
      </c>
      <c r="C116" s="13" t="s">
        <v>18</v>
      </c>
      <c r="D116" s="7" t="s">
        <v>70</v>
      </c>
      <c r="E116" s="7" t="s">
        <v>70</v>
      </c>
      <c r="F116" s="7" t="s">
        <v>70</v>
      </c>
      <c r="J116" s="78">
        <v>0.20698667765919024</v>
      </c>
      <c r="L116" s="52"/>
      <c r="N116" s="28"/>
      <c r="O116" s="28"/>
      <c r="P116" s="28"/>
      <c r="Q116" s="28"/>
      <c r="R116" s="27"/>
      <c r="S116" s="29"/>
      <c r="U116" s="3"/>
      <c r="W116" s="5"/>
    </row>
    <row r="117" spans="1:23">
      <c r="H117" s="41" t="s">
        <v>79</v>
      </c>
      <c r="K117" s="49" t="s">
        <v>83</v>
      </c>
      <c r="N117" s="28"/>
      <c r="O117" s="28"/>
      <c r="P117" s="28"/>
      <c r="Q117" s="28"/>
      <c r="R117" s="27"/>
      <c r="S117" s="29"/>
      <c r="T117" s="19"/>
      <c r="U117" s="3"/>
      <c r="W117" s="5"/>
    </row>
    <row r="118" spans="1:23">
      <c r="H118" s="41">
        <f>MIN(H3:H115)</f>
        <v>19.693632961181581</v>
      </c>
      <c r="K118" s="49">
        <f>MAX(K3:K115)</f>
        <v>5.0762203952861089</v>
      </c>
      <c r="N118" s="32"/>
      <c r="O118" s="23"/>
      <c r="P118" s="23"/>
      <c r="Q118" s="23"/>
      <c r="R118" s="23"/>
      <c r="S118" s="24"/>
      <c r="U118" s="3"/>
      <c r="W118" s="5"/>
    </row>
    <row r="119" spans="1:23">
      <c r="N119" s="32"/>
      <c r="O119" s="23"/>
      <c r="P119" s="23"/>
      <c r="Q119" s="23"/>
      <c r="R119" s="23"/>
      <c r="S119" s="24"/>
      <c r="T119" s="19"/>
      <c r="U119" s="3"/>
      <c r="W119" s="5"/>
    </row>
    <row r="120" spans="1:23">
      <c r="M120" s="32"/>
      <c r="N120" s="32"/>
      <c r="O120" s="23"/>
      <c r="P120" s="23"/>
      <c r="Q120" s="23"/>
      <c r="R120" s="23"/>
      <c r="S120" s="24"/>
      <c r="U120" s="3"/>
      <c r="W120" s="5"/>
    </row>
    <row r="121" spans="1:23">
      <c r="N121" s="32"/>
      <c r="T121" s="19"/>
      <c r="U121" s="3"/>
      <c r="W121" s="5"/>
    </row>
    <row r="122" spans="1:23">
      <c r="N122" s="32"/>
      <c r="U122" s="3"/>
      <c r="W122" s="5"/>
    </row>
    <row r="123" spans="1:23">
      <c r="T123" s="19"/>
      <c r="U123" s="3"/>
      <c r="W123" s="5"/>
    </row>
    <row r="124" spans="1:23">
      <c r="U124" s="3"/>
      <c r="W124" s="5"/>
    </row>
    <row r="125" spans="1:23">
      <c r="T125" s="19"/>
      <c r="U125" s="3"/>
      <c r="W125" s="5"/>
    </row>
    <row r="126" spans="1:23">
      <c r="U126" s="3"/>
      <c r="W126" s="5"/>
    </row>
    <row r="127" spans="1:23">
      <c r="T127" s="19"/>
      <c r="U127" s="3"/>
      <c r="W127" s="5"/>
    </row>
    <row r="128" spans="1:23">
      <c r="U128" s="3"/>
      <c r="W128" s="5"/>
    </row>
    <row r="129" spans="20:23">
      <c r="T129" s="19"/>
      <c r="U129" s="3"/>
      <c r="W129" s="5"/>
    </row>
    <row r="130" spans="20:23">
      <c r="U130" s="3"/>
      <c r="W130" s="5"/>
    </row>
    <row r="131" spans="20:23">
      <c r="T131" s="19"/>
      <c r="U131" s="3"/>
      <c r="W131" s="5"/>
    </row>
    <row r="132" spans="20:23">
      <c r="U132" s="3"/>
      <c r="W132" s="5"/>
    </row>
    <row r="133" spans="20:23">
      <c r="T133" s="19"/>
      <c r="U133" s="3"/>
      <c r="W133" s="5"/>
    </row>
    <row r="134" spans="20:23">
      <c r="U134" s="3"/>
      <c r="W134" s="5"/>
    </row>
    <row r="135" spans="20:23">
      <c r="T135" s="19"/>
      <c r="U135" s="3"/>
      <c r="W135" s="5"/>
    </row>
    <row r="136" spans="20:23">
      <c r="U136" s="3"/>
      <c r="W136" s="5"/>
    </row>
    <row r="137" spans="20:23">
      <c r="T137" s="19"/>
      <c r="U137" s="3"/>
      <c r="W137" s="5"/>
    </row>
    <row r="138" spans="20:23">
      <c r="U138" s="3"/>
      <c r="W138" s="5"/>
    </row>
    <row r="139" spans="20:23">
      <c r="T139" s="19"/>
      <c r="U139" s="3"/>
      <c r="W139" s="5"/>
    </row>
    <row r="140" spans="20:23">
      <c r="U140" s="3"/>
      <c r="W140" s="5"/>
    </row>
    <row r="141" spans="20:23">
      <c r="U141" s="3"/>
      <c r="W141" s="5"/>
    </row>
    <row r="142" spans="20:23">
      <c r="U142" s="3"/>
      <c r="W142" s="5"/>
    </row>
    <row r="143" spans="20:23">
      <c r="U143" s="3"/>
      <c r="W143" s="5"/>
    </row>
    <row r="144" spans="20:23">
      <c r="U144" s="3"/>
      <c r="W144" s="5"/>
    </row>
  </sheetData>
  <sortState ref="I81:T105">
    <sortCondition ref="I81:I105"/>
    <sortCondition ref="J81:J105"/>
  </sortState>
  <mergeCells count="1">
    <mergeCell ref="D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F0F40-CEB3-7148-84E0-7ADDD181DEB7}">
  <dimension ref="A1:AD8"/>
  <sheetViews>
    <sheetView zoomScale="50" workbookViewId="0">
      <selection activeCell="L45" sqref="L45"/>
    </sheetView>
  </sheetViews>
  <sheetFormatPr baseColWidth="10" defaultRowHeight="16"/>
  <cols>
    <col min="1" max="1" width="13" bestFit="1" customWidth="1"/>
    <col min="9" max="9" width="14.1640625" bestFit="1" customWidth="1"/>
  </cols>
  <sheetData>
    <row r="1" spans="1:30">
      <c r="A1" s="47" t="s">
        <v>57</v>
      </c>
      <c r="B1" s="88" t="s">
        <v>26</v>
      </c>
      <c r="C1" s="88" t="s">
        <v>27</v>
      </c>
      <c r="D1" s="88" t="s">
        <v>30</v>
      </c>
      <c r="E1" s="88" t="s">
        <v>31</v>
      </c>
      <c r="F1" s="88" t="s">
        <v>32</v>
      </c>
      <c r="G1" s="88" t="s">
        <v>37</v>
      </c>
      <c r="H1" s="88" t="s">
        <v>38</v>
      </c>
      <c r="I1" s="88" t="s">
        <v>34</v>
      </c>
      <c r="J1" s="88" t="s">
        <v>39</v>
      </c>
      <c r="K1" s="88" t="s">
        <v>42</v>
      </c>
      <c r="L1" s="88" t="s">
        <v>44</v>
      </c>
      <c r="M1" s="88" t="s">
        <v>47</v>
      </c>
      <c r="N1" s="88" t="s">
        <v>50</v>
      </c>
      <c r="O1" s="88" t="s">
        <v>25</v>
      </c>
      <c r="P1" s="88" t="s">
        <v>28</v>
      </c>
      <c r="Q1" s="88" t="s">
        <v>29</v>
      </c>
      <c r="R1" s="88" t="s">
        <v>33</v>
      </c>
      <c r="S1" s="88" t="s">
        <v>35</v>
      </c>
      <c r="T1" s="88" t="s">
        <v>36</v>
      </c>
      <c r="U1" s="88" t="s">
        <v>40</v>
      </c>
      <c r="V1" s="88" t="s">
        <v>41</v>
      </c>
      <c r="W1" s="88" t="s">
        <v>43</v>
      </c>
      <c r="X1" s="88" t="s">
        <v>45</v>
      </c>
      <c r="Y1" s="88" t="s">
        <v>46</v>
      </c>
    </row>
    <row r="2" spans="1:30">
      <c r="A2" s="47">
        <v>3</v>
      </c>
      <c r="B2" s="89">
        <v>0.59528532219999997</v>
      </c>
      <c r="C2" s="89">
        <v>0.12632958350000001</v>
      </c>
      <c r="D2" s="89">
        <v>0.13476444879999999</v>
      </c>
      <c r="E2" s="89">
        <v>2.1564818600000001E-2</v>
      </c>
      <c r="F2" s="89">
        <v>5.4734053499999998E-2</v>
      </c>
      <c r="G2" s="89"/>
      <c r="H2" s="89"/>
      <c r="I2" s="89"/>
      <c r="J2" s="89"/>
      <c r="K2" s="89">
        <v>0.14078888010000001</v>
      </c>
      <c r="L2" s="89">
        <v>5.2865108600000002E-2</v>
      </c>
      <c r="M2" s="89">
        <v>0.1234367968</v>
      </c>
      <c r="N2" s="89">
        <v>8.8543712199999999E-2</v>
      </c>
      <c r="O2" s="89">
        <v>0.12762497410000001</v>
      </c>
      <c r="P2" s="89">
        <v>0.115243383</v>
      </c>
      <c r="Q2" s="89"/>
      <c r="R2" s="89"/>
      <c r="S2" s="89"/>
      <c r="T2" s="89"/>
      <c r="U2" s="89"/>
      <c r="V2" s="89">
        <v>2.54299357E-2</v>
      </c>
      <c r="W2" s="89">
        <v>7.7120154400000002E-2</v>
      </c>
      <c r="X2" s="89"/>
      <c r="Y2" s="89"/>
      <c r="AB2" s="53"/>
      <c r="AC2" s="53"/>
      <c r="AD2" s="53"/>
    </row>
    <row r="3" spans="1:30">
      <c r="A3" s="47">
        <v>6</v>
      </c>
      <c r="B3" s="89">
        <v>0.1059608985</v>
      </c>
      <c r="C3" s="89">
        <v>9.6752953899999994E-2</v>
      </c>
      <c r="D3" s="89">
        <v>0.1062187554</v>
      </c>
      <c r="E3" s="89"/>
      <c r="F3" s="89"/>
      <c r="G3" s="89">
        <v>4.3610642200000001E-2</v>
      </c>
      <c r="H3" s="89">
        <v>0.2243648795</v>
      </c>
      <c r="I3" s="47">
        <v>0.41216103892121153</v>
      </c>
      <c r="J3" s="89">
        <v>0.554024395</v>
      </c>
      <c r="K3" s="89">
        <v>9.4919336699999995E-2</v>
      </c>
      <c r="L3" s="89">
        <v>0.11517490900000001</v>
      </c>
      <c r="M3" s="89"/>
      <c r="N3" s="89">
        <v>0.2716293884</v>
      </c>
      <c r="O3" s="89">
        <v>6.11036046E-2</v>
      </c>
      <c r="P3" s="89">
        <v>9.9172008500000006E-2</v>
      </c>
      <c r="Q3" s="89">
        <v>6.1057848300000002E-2</v>
      </c>
      <c r="R3" s="89">
        <v>7.3413553300000003E-2</v>
      </c>
      <c r="S3" s="89">
        <v>1.5930572E-2</v>
      </c>
      <c r="T3" s="89">
        <v>4.4359077400000002E-2</v>
      </c>
      <c r="U3" s="89">
        <v>0.1269780432</v>
      </c>
      <c r="V3" s="89">
        <v>3.4002729799999999E-2</v>
      </c>
      <c r="W3" s="89">
        <v>1.7811990600000001E-2</v>
      </c>
      <c r="X3" s="89"/>
      <c r="Y3" s="89">
        <v>0.27874628379999999</v>
      </c>
      <c r="AB3" s="53"/>
      <c r="AC3" s="53"/>
      <c r="AD3" s="53"/>
    </row>
    <row r="4" spans="1:30">
      <c r="A4" s="47">
        <v>9</v>
      </c>
      <c r="B4" s="89">
        <v>0.1602503415</v>
      </c>
      <c r="C4" s="89">
        <v>0.1650810321</v>
      </c>
      <c r="D4" s="89">
        <v>7.2893213999999998E-3</v>
      </c>
      <c r="E4" s="89">
        <v>0.4147274427</v>
      </c>
      <c r="F4" s="89">
        <v>0.15027398119999999</v>
      </c>
      <c r="G4" s="89"/>
      <c r="H4" s="89"/>
      <c r="I4" s="89"/>
      <c r="J4" s="89"/>
      <c r="K4" s="89">
        <v>0.3421834701</v>
      </c>
      <c r="L4" s="89"/>
      <c r="M4" s="89"/>
      <c r="N4" s="89">
        <v>1</v>
      </c>
      <c r="O4" s="89">
        <v>9.55836459E-2</v>
      </c>
      <c r="P4" s="89">
        <v>2.3673990200000002E-2</v>
      </c>
      <c r="Q4" s="89">
        <v>3.0702985000000001E-3</v>
      </c>
      <c r="R4" s="89">
        <v>7.3428940100000006E-2</v>
      </c>
      <c r="S4" s="89">
        <v>1.63064266E-2</v>
      </c>
      <c r="T4" s="89">
        <v>1.09844798E-2</v>
      </c>
      <c r="U4" s="89">
        <v>0.18799330249999999</v>
      </c>
      <c r="V4" s="89">
        <v>4.4731125300000001E-2</v>
      </c>
      <c r="W4" s="89">
        <v>1.76968227E-2</v>
      </c>
      <c r="X4" s="89"/>
      <c r="Y4" s="89"/>
      <c r="AB4" s="53"/>
      <c r="AC4" s="53"/>
      <c r="AD4" s="53"/>
    </row>
    <row r="5" spans="1:30">
      <c r="A5" s="47">
        <v>12</v>
      </c>
      <c r="B5" s="89">
        <v>0.22710508669999999</v>
      </c>
      <c r="C5" s="89"/>
      <c r="D5" s="89">
        <v>1.8395020299999999E-2</v>
      </c>
      <c r="E5" s="89">
        <v>0.37895623099999998</v>
      </c>
      <c r="F5" s="89">
        <v>0.10790896899999999</v>
      </c>
      <c r="G5" s="89"/>
      <c r="H5" s="89"/>
      <c r="I5" s="89"/>
      <c r="J5" s="89"/>
      <c r="K5" s="89">
        <v>0.1076637356</v>
      </c>
      <c r="L5" s="89"/>
      <c r="M5" s="89"/>
      <c r="N5" s="89">
        <v>0.17842980429999999</v>
      </c>
      <c r="O5" s="89">
        <v>0.16313836509999999</v>
      </c>
      <c r="P5" s="89"/>
      <c r="Q5" s="89">
        <v>9.1766532000000008E-3</v>
      </c>
      <c r="R5" s="89">
        <v>2.9655911100000001E-2</v>
      </c>
      <c r="S5" s="89"/>
      <c r="T5" s="89">
        <v>9.1692573400000005E-2</v>
      </c>
      <c r="U5" s="89">
        <v>0.1131497825</v>
      </c>
      <c r="V5" s="89">
        <v>5.6298596700000002E-2</v>
      </c>
      <c r="W5" s="89">
        <v>4.1646203200000002E-2</v>
      </c>
      <c r="X5" s="89">
        <v>0.13064409490000001</v>
      </c>
      <c r="Y5" s="89">
        <v>4.6407016600000003E-2</v>
      </c>
      <c r="AB5" s="53"/>
      <c r="AC5" s="53"/>
      <c r="AD5" s="53"/>
    </row>
    <row r="6" spans="1:30">
      <c r="A6" s="47">
        <v>15</v>
      </c>
      <c r="B6" s="89">
        <v>0.12857058609999999</v>
      </c>
      <c r="C6" s="89"/>
      <c r="D6" s="89"/>
      <c r="E6" s="89">
        <v>0.155474894</v>
      </c>
      <c r="F6" s="89">
        <v>6.9076245100000003E-2</v>
      </c>
      <c r="G6" s="89"/>
      <c r="H6" s="89"/>
      <c r="I6" s="89"/>
      <c r="J6" s="89"/>
      <c r="K6" s="89"/>
      <c r="L6" s="89">
        <v>0.39058240550000001</v>
      </c>
      <c r="M6" s="89"/>
      <c r="N6" s="89">
        <v>0.18643250259999999</v>
      </c>
      <c r="O6" s="89">
        <v>0.1696688522</v>
      </c>
      <c r="P6" s="89">
        <v>8.1011428000000007E-3</v>
      </c>
      <c r="Q6" s="89"/>
      <c r="R6" s="89">
        <v>2.21464816E-2</v>
      </c>
      <c r="S6" s="89">
        <v>1.2719195000000001E-2</v>
      </c>
      <c r="T6" s="89"/>
      <c r="U6" s="89">
        <v>3.4974883499999998E-2</v>
      </c>
      <c r="V6" s="89">
        <v>0.68529224219999996</v>
      </c>
      <c r="W6" s="89">
        <v>0.1557195602</v>
      </c>
      <c r="X6" s="89"/>
      <c r="Y6" s="89">
        <v>0.36807385879999999</v>
      </c>
      <c r="AB6" s="53"/>
      <c r="AC6" s="53"/>
      <c r="AD6" s="53"/>
    </row>
    <row r="7" spans="1:30">
      <c r="A7" s="47">
        <v>18</v>
      </c>
      <c r="B7" s="89">
        <v>2.65542938E-2</v>
      </c>
      <c r="C7" s="89"/>
      <c r="D7" s="89">
        <v>3.3092416200000002E-2</v>
      </c>
      <c r="E7" s="89">
        <v>0.23852018650000001</v>
      </c>
      <c r="F7" s="89">
        <v>0.2287924418</v>
      </c>
      <c r="G7" s="89"/>
      <c r="H7" s="89"/>
      <c r="I7" s="89"/>
      <c r="J7" s="89"/>
      <c r="K7" s="89">
        <v>8.15624774E-2</v>
      </c>
      <c r="L7" s="89">
        <v>7.9935587299999999E-2</v>
      </c>
      <c r="M7" s="89"/>
      <c r="N7" s="89"/>
      <c r="O7" s="89">
        <v>1.14752707E-2</v>
      </c>
      <c r="P7" s="89">
        <v>3.3884538200000001E-2</v>
      </c>
      <c r="Q7" s="89">
        <v>4.651316E-3</v>
      </c>
      <c r="R7" s="89">
        <v>1.25352026E-2</v>
      </c>
      <c r="S7" s="89">
        <v>0.12449587199999999</v>
      </c>
      <c r="T7" s="89"/>
      <c r="U7" s="89">
        <v>6.7969001900000006E-2</v>
      </c>
      <c r="V7" s="89">
        <v>3.73576958E-2</v>
      </c>
      <c r="W7" s="89">
        <v>1.0412216E-2</v>
      </c>
      <c r="X7" s="89"/>
      <c r="Y7" s="89"/>
      <c r="AB7" s="53"/>
      <c r="AC7" s="53"/>
      <c r="AD7" s="53"/>
    </row>
    <row r="8" spans="1:30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D59FD-A1B8-DD4C-821C-6B8A0D14B3B0}">
  <dimension ref="A1:R137"/>
  <sheetViews>
    <sheetView zoomScale="59" workbookViewId="0">
      <selection activeCell="N26" sqref="N26"/>
    </sheetView>
  </sheetViews>
  <sheetFormatPr baseColWidth="10" defaultRowHeight="16"/>
  <cols>
    <col min="1" max="1" width="10.83203125" style="55"/>
    <col min="2" max="2" width="15.6640625" style="55" bestFit="1" customWidth="1"/>
    <col min="3" max="3" width="18.83203125" style="55" bestFit="1" customWidth="1"/>
    <col min="4" max="7" width="10.83203125" style="55"/>
    <col min="8" max="8" width="17.6640625" style="73" bestFit="1" customWidth="1"/>
    <col min="9" max="9" width="15" style="75" bestFit="1" customWidth="1"/>
    <col min="10" max="10" width="22.6640625" style="77" bestFit="1" customWidth="1"/>
    <col min="11" max="11" width="13.5" style="77" bestFit="1" customWidth="1"/>
    <col min="12" max="12" width="24.83203125" style="75" bestFit="1" customWidth="1"/>
    <col min="13" max="13" width="10.83203125" style="2"/>
    <col min="15" max="15" width="20.5" bestFit="1" customWidth="1"/>
  </cols>
  <sheetData>
    <row r="1" spans="1:18">
      <c r="A1" s="7" t="s">
        <v>53</v>
      </c>
      <c r="B1" s="7"/>
      <c r="C1" s="7"/>
      <c r="G1" s="7"/>
      <c r="H1" s="44"/>
      <c r="I1" s="74"/>
    </row>
    <row r="2" spans="1:18">
      <c r="A2" s="55" t="s">
        <v>55</v>
      </c>
      <c r="B2" s="55" t="s">
        <v>56</v>
      </c>
      <c r="C2" s="55" t="s">
        <v>57</v>
      </c>
      <c r="D2" s="7" t="s">
        <v>4</v>
      </c>
      <c r="E2" s="7" t="s">
        <v>5</v>
      </c>
      <c r="F2" s="7" t="s">
        <v>58</v>
      </c>
      <c r="G2" s="7" t="s">
        <v>6</v>
      </c>
      <c r="H2" s="44" t="s">
        <v>7</v>
      </c>
      <c r="I2" s="74" t="s">
        <v>8</v>
      </c>
      <c r="J2" s="74" t="s">
        <v>80</v>
      </c>
      <c r="K2" s="77" t="s">
        <v>81</v>
      </c>
      <c r="L2" s="77" t="s">
        <v>82</v>
      </c>
      <c r="N2" s="34" t="s">
        <v>74</v>
      </c>
      <c r="O2" s="35"/>
      <c r="P2" s="36"/>
      <c r="Q2" s="35"/>
      <c r="R2" s="35"/>
    </row>
    <row r="3" spans="1:18">
      <c r="A3" s="56" t="s">
        <v>25</v>
      </c>
      <c r="B3" s="57" t="s">
        <v>24</v>
      </c>
      <c r="C3" s="57">
        <v>3</v>
      </c>
      <c r="D3" s="12">
        <v>22.832349359446589</v>
      </c>
      <c r="E3" s="59">
        <v>22.886096659155072</v>
      </c>
      <c r="F3" s="59">
        <v>22.943337414506381</v>
      </c>
      <c r="G3" s="62">
        <f t="shared" ref="G3:G13" si="0">AVERAGE(D3,E3,F3)</f>
        <v>22.887261144369347</v>
      </c>
      <c r="H3" s="73">
        <f t="shared" ref="H3:H57" si="1">G3</f>
        <v>22.887261144369347</v>
      </c>
      <c r="I3" s="76">
        <f t="shared" ref="I3:I34" si="2">POWER(2,H$124-H3)</f>
        <v>0.82412842142077392</v>
      </c>
      <c r="J3" s="80">
        <v>0.29100559793437375</v>
      </c>
      <c r="K3" s="77">
        <f t="shared" ref="K3:K57" si="3">I3/J3</f>
        <v>2.832001952095188</v>
      </c>
      <c r="L3" s="75">
        <f t="shared" ref="L3:L34" si="4">K3/K$124</f>
        <v>0.46460017851053503</v>
      </c>
      <c r="N3" s="35" t="s">
        <v>55</v>
      </c>
      <c r="O3" s="35" t="s">
        <v>75</v>
      </c>
      <c r="P3" s="36" t="s">
        <v>72</v>
      </c>
      <c r="Q3" s="35" t="s">
        <v>6</v>
      </c>
      <c r="R3" s="35" t="s">
        <v>76</v>
      </c>
    </row>
    <row r="4" spans="1:18">
      <c r="A4" s="56" t="s">
        <v>25</v>
      </c>
      <c r="B4" s="57" t="s">
        <v>24</v>
      </c>
      <c r="C4" s="57">
        <v>6</v>
      </c>
      <c r="D4" s="12">
        <v>23.548771870686704</v>
      </c>
      <c r="E4" s="59">
        <v>23.685511362863288</v>
      </c>
      <c r="F4" s="59">
        <v>23.566156250642791</v>
      </c>
      <c r="G4" s="62">
        <f t="shared" si="0"/>
        <v>23.600146494730925</v>
      </c>
      <c r="H4" s="73">
        <f t="shared" si="1"/>
        <v>23.600146494730925</v>
      </c>
      <c r="I4" s="76">
        <f t="shared" si="2"/>
        <v>0.50279970919214023</v>
      </c>
      <c r="J4" s="80">
        <v>0.26087780312502346</v>
      </c>
      <c r="K4" s="77">
        <f t="shared" si="3"/>
        <v>1.9273380225115502</v>
      </c>
      <c r="L4" s="75">
        <f t="shared" si="4"/>
        <v>0.31618678392736876</v>
      </c>
      <c r="M4" s="66"/>
      <c r="N4" s="37" t="s">
        <v>48</v>
      </c>
      <c r="O4" s="13" t="s">
        <v>67</v>
      </c>
      <c r="P4" s="40">
        <f>G55</f>
        <v>25.735750663826611</v>
      </c>
      <c r="Q4" s="39"/>
      <c r="R4" s="35"/>
    </row>
    <row r="5" spans="1:18">
      <c r="A5" s="56" t="s">
        <v>25</v>
      </c>
      <c r="B5" s="57" t="s">
        <v>24</v>
      </c>
      <c r="C5" s="57">
        <v>9</v>
      </c>
      <c r="D5" s="12">
        <v>23.767537914326894</v>
      </c>
      <c r="E5" s="59">
        <v>23.737186994291754</v>
      </c>
      <c r="F5" s="59">
        <v>23.78479426158146</v>
      </c>
      <c r="G5" s="62">
        <f t="shared" si="0"/>
        <v>23.763173056733368</v>
      </c>
      <c r="H5" s="73">
        <f t="shared" si="1"/>
        <v>23.763173056733368</v>
      </c>
      <c r="I5" s="76">
        <f t="shared" si="2"/>
        <v>0.44907526265319547</v>
      </c>
      <c r="J5" s="80">
        <v>0.28061442417703564</v>
      </c>
      <c r="K5" s="77">
        <f t="shared" si="3"/>
        <v>1.6003285075961751</v>
      </c>
      <c r="L5" s="75">
        <f t="shared" si="4"/>
        <v>0.26253968848948395</v>
      </c>
      <c r="M5" s="66"/>
      <c r="N5" s="37" t="s">
        <v>48</v>
      </c>
      <c r="O5" s="13" t="s">
        <v>68</v>
      </c>
      <c r="P5" s="40">
        <f t="shared" ref="P5:P7" si="5">G56</f>
        <v>26.987175816492243</v>
      </c>
      <c r="Q5" s="39"/>
      <c r="R5" s="35"/>
    </row>
    <row r="6" spans="1:18">
      <c r="A6" s="56" t="s">
        <v>25</v>
      </c>
      <c r="B6" s="57" t="s">
        <v>24</v>
      </c>
      <c r="C6" s="57">
        <v>12</v>
      </c>
      <c r="D6" s="12">
        <v>22.817725430546204</v>
      </c>
      <c r="E6" s="59">
        <v>22.614100627729371</v>
      </c>
      <c r="F6" s="59">
        <v>22.646287878221756</v>
      </c>
      <c r="G6" s="62">
        <f t="shared" si="0"/>
        <v>22.692704645499109</v>
      </c>
      <c r="H6" s="73">
        <f t="shared" si="1"/>
        <v>22.692704645499109</v>
      </c>
      <c r="I6" s="76">
        <f t="shared" si="2"/>
        <v>0.94310974803233627</v>
      </c>
      <c r="J6" s="80">
        <v>0.29048213348788626</v>
      </c>
      <c r="K6" s="77">
        <f t="shared" si="3"/>
        <v>3.2467048376029157</v>
      </c>
      <c r="L6" s="75">
        <f t="shared" si="4"/>
        <v>0.53263368904296293</v>
      </c>
      <c r="M6" s="66"/>
      <c r="N6" s="37" t="s">
        <v>48</v>
      </c>
      <c r="O6" s="13" t="s">
        <v>69</v>
      </c>
      <c r="P6" s="40">
        <f t="shared" si="5"/>
        <v>25.88268220082178</v>
      </c>
      <c r="Q6" s="38"/>
      <c r="R6" s="35"/>
    </row>
    <row r="7" spans="1:18">
      <c r="A7" s="56" t="s">
        <v>25</v>
      </c>
      <c r="B7" s="57" t="s">
        <v>24</v>
      </c>
      <c r="C7" s="57">
        <v>15</v>
      </c>
      <c r="D7" s="12">
        <v>23.902152284129627</v>
      </c>
      <c r="E7" s="59">
        <v>23.42580830939146</v>
      </c>
      <c r="F7" s="59">
        <v>22.730136676638708</v>
      </c>
      <c r="G7" s="62">
        <f t="shared" si="0"/>
        <v>23.352699090053264</v>
      </c>
      <c r="H7" s="73">
        <f t="shared" si="1"/>
        <v>23.352699090053264</v>
      </c>
      <c r="I7" s="76">
        <f t="shared" si="2"/>
        <v>0.59687598961558197</v>
      </c>
      <c r="J7" s="80">
        <v>0.2582142372064013</v>
      </c>
      <c r="K7" s="77">
        <f t="shared" si="3"/>
        <v>2.3115533677504945</v>
      </c>
      <c r="L7" s="75">
        <f t="shared" si="4"/>
        <v>0.37921870304466904</v>
      </c>
      <c r="M7" s="66"/>
      <c r="N7" s="35" t="s">
        <v>48</v>
      </c>
      <c r="O7" s="13" t="s">
        <v>18</v>
      </c>
      <c r="P7" s="40">
        <f t="shared" si="5"/>
        <v>27.51031017533299</v>
      </c>
      <c r="Q7" s="72">
        <f>AVERAGE(P4:P7)</f>
        <v>26.528979714118407</v>
      </c>
      <c r="R7" s="35"/>
    </row>
    <row r="8" spans="1:18">
      <c r="A8" s="56" t="s">
        <v>25</v>
      </c>
      <c r="B8" s="57" t="s">
        <v>24</v>
      </c>
      <c r="C8" s="57">
        <v>18</v>
      </c>
      <c r="D8" s="12">
        <v>26.911636730752882</v>
      </c>
      <c r="E8" s="59">
        <v>26.736324810933759</v>
      </c>
      <c r="F8" s="59">
        <v>26.825301858755196</v>
      </c>
      <c r="G8" s="62">
        <f t="shared" si="0"/>
        <v>26.824421133480612</v>
      </c>
      <c r="H8" s="73">
        <f t="shared" si="1"/>
        <v>26.824421133480612</v>
      </c>
      <c r="I8" s="76">
        <f t="shared" si="2"/>
        <v>5.3801159723744364E-2</v>
      </c>
      <c r="J8" s="80">
        <v>0.34832661301230428</v>
      </c>
      <c r="K8" s="77">
        <f t="shared" si="3"/>
        <v>0.15445607000417133</v>
      </c>
      <c r="L8" s="75">
        <f t="shared" si="4"/>
        <v>2.5339077765424406E-2</v>
      </c>
      <c r="M8" s="66"/>
      <c r="N8" s="34" t="s">
        <v>77</v>
      </c>
      <c r="O8" s="35"/>
      <c r="P8" s="41"/>
      <c r="Q8" s="39"/>
      <c r="R8" s="35"/>
    </row>
    <row r="9" spans="1:18">
      <c r="A9" s="56" t="s">
        <v>26</v>
      </c>
      <c r="B9" s="57" t="s">
        <v>51</v>
      </c>
      <c r="C9" s="57">
        <v>3</v>
      </c>
      <c r="D9" s="12">
        <v>22.956260872120559</v>
      </c>
      <c r="E9" s="59">
        <v>23.009674657622007</v>
      </c>
      <c r="F9" s="59">
        <v>22.806757935318842</v>
      </c>
      <c r="G9" s="62">
        <f t="shared" si="0"/>
        <v>22.924231155020468</v>
      </c>
      <c r="H9" s="73">
        <f t="shared" si="1"/>
        <v>22.924231155020468</v>
      </c>
      <c r="I9" s="76">
        <f t="shared" si="2"/>
        <v>0.80327788318764992</v>
      </c>
      <c r="J9" s="80">
        <v>0.2170580516865882</v>
      </c>
      <c r="K9" s="77">
        <f t="shared" si="3"/>
        <v>3.7007513747866359</v>
      </c>
      <c r="L9" s="75">
        <f t="shared" si="4"/>
        <v>0.60712166814607771</v>
      </c>
      <c r="M9" s="66"/>
      <c r="N9" s="37" t="s">
        <v>48</v>
      </c>
      <c r="O9" s="13" t="s">
        <v>67</v>
      </c>
      <c r="P9" s="41">
        <f>G71</f>
        <v>25.897723623624859</v>
      </c>
      <c r="Q9" s="39"/>
      <c r="R9" s="35"/>
    </row>
    <row r="10" spans="1:18">
      <c r="A10" s="56" t="s">
        <v>26</v>
      </c>
      <c r="B10" s="57" t="s">
        <v>51</v>
      </c>
      <c r="C10" s="57">
        <v>6</v>
      </c>
      <c r="D10" s="12">
        <v>23.398999559570989</v>
      </c>
      <c r="E10" s="59">
        <v>23.439342383354607</v>
      </c>
      <c r="F10" s="59">
        <v>23.71197995505932</v>
      </c>
      <c r="G10" s="62">
        <f t="shared" si="0"/>
        <v>23.516773965994972</v>
      </c>
      <c r="H10" s="73">
        <f t="shared" si="1"/>
        <v>23.516773965994972</v>
      </c>
      <c r="I10" s="76">
        <f t="shared" si="2"/>
        <v>0.53271220836972621</v>
      </c>
      <c r="J10" s="80">
        <v>0.30350723033572935</v>
      </c>
      <c r="K10" s="77">
        <f t="shared" si="3"/>
        <v>1.7551878674536292</v>
      </c>
      <c r="L10" s="75">
        <f t="shared" si="4"/>
        <v>0.28794492741616318</v>
      </c>
      <c r="M10" s="66"/>
      <c r="N10" s="37" t="s">
        <v>48</v>
      </c>
      <c r="O10" s="13" t="s">
        <v>68</v>
      </c>
      <c r="P10" s="41">
        <f t="shared" ref="P10:P12" si="6">G72</f>
        <v>26.967455113194649</v>
      </c>
      <c r="Q10" s="39"/>
      <c r="R10" s="35"/>
    </row>
    <row r="11" spans="1:18">
      <c r="A11" s="56" t="s">
        <v>26</v>
      </c>
      <c r="B11" s="57" t="s">
        <v>51</v>
      </c>
      <c r="C11" s="57">
        <v>9</v>
      </c>
      <c r="D11" s="12">
        <v>23.274151520757052</v>
      </c>
      <c r="E11" s="59">
        <v>22.965943602988457</v>
      </c>
      <c r="F11" s="59">
        <v>23.120183830888273</v>
      </c>
      <c r="G11" s="62">
        <f t="shared" si="0"/>
        <v>23.120092984877925</v>
      </c>
      <c r="H11" s="73">
        <f t="shared" si="1"/>
        <v>23.120092984877925</v>
      </c>
      <c r="I11" s="76">
        <f t="shared" si="2"/>
        <v>0.70130272081698219</v>
      </c>
      <c r="J11" s="80">
        <v>0.32008190134866987</v>
      </c>
      <c r="K11" s="77">
        <f t="shared" si="3"/>
        <v>2.1910102316376925</v>
      </c>
      <c r="L11" s="75">
        <f t="shared" si="4"/>
        <v>0.35944316492585027</v>
      </c>
      <c r="M11" s="66"/>
      <c r="N11" s="37" t="s">
        <v>48</v>
      </c>
      <c r="O11" s="13" t="s">
        <v>69</v>
      </c>
      <c r="P11" s="41">
        <f t="shared" si="6"/>
        <v>26.161822556482473</v>
      </c>
      <c r="Q11" s="38"/>
      <c r="R11" s="42"/>
    </row>
    <row r="12" spans="1:18">
      <c r="A12" s="56" t="s">
        <v>26</v>
      </c>
      <c r="B12" s="57" t="s">
        <v>51</v>
      </c>
      <c r="C12" s="57">
        <v>12</v>
      </c>
      <c r="D12" s="12">
        <v>23.105210829411988</v>
      </c>
      <c r="E12" s="59">
        <v>22.921959219790171</v>
      </c>
      <c r="F12" s="59">
        <v>22.577051088024653</v>
      </c>
      <c r="G12" s="62">
        <f t="shared" si="0"/>
        <v>22.868073712408933</v>
      </c>
      <c r="H12" s="73">
        <f t="shared" si="1"/>
        <v>22.868073712408933</v>
      </c>
      <c r="I12" s="76">
        <f t="shared" si="2"/>
        <v>0.83516230513590106</v>
      </c>
      <c r="J12" s="80">
        <v>0.20879254580560125</v>
      </c>
      <c r="K12" s="77">
        <f t="shared" si="3"/>
        <v>3.9999622683536256</v>
      </c>
      <c r="L12" s="75">
        <f t="shared" si="4"/>
        <v>0.6562082990577105</v>
      </c>
      <c r="M12" s="66"/>
      <c r="N12" s="35" t="s">
        <v>48</v>
      </c>
      <c r="O12" s="13" t="s">
        <v>18</v>
      </c>
      <c r="P12" s="41">
        <f t="shared" si="6"/>
        <v>26.835623276439865</v>
      </c>
      <c r="Q12" s="72">
        <f>AVERAGE(P9:P12)</f>
        <v>26.46565614243546</v>
      </c>
      <c r="R12" s="42">
        <f>Q7-Q12</f>
        <v>6.3323571682946778E-2</v>
      </c>
    </row>
    <row r="13" spans="1:18">
      <c r="A13" s="56" t="s">
        <v>26</v>
      </c>
      <c r="B13" s="57" t="s">
        <v>51</v>
      </c>
      <c r="C13" s="57">
        <v>15</v>
      </c>
      <c r="D13" s="12">
        <v>23.130137420680619</v>
      </c>
      <c r="E13" s="59">
        <v>23.143913997070875</v>
      </c>
      <c r="F13" s="59">
        <v>23.170111469275604</v>
      </c>
      <c r="G13" s="62">
        <f t="shared" si="0"/>
        <v>23.148054295675696</v>
      </c>
      <c r="H13" s="73">
        <f t="shared" si="1"/>
        <v>23.148054295675696</v>
      </c>
      <c r="I13" s="76">
        <f t="shared" si="2"/>
        <v>0.68784142982785346</v>
      </c>
      <c r="J13" s="80">
        <v>0.22353995001505675</v>
      </c>
      <c r="K13" s="77">
        <f t="shared" si="3"/>
        <v>3.0770402775053105</v>
      </c>
      <c r="L13" s="75">
        <f t="shared" si="4"/>
        <v>0.50479960338848751</v>
      </c>
      <c r="M13" s="66"/>
      <c r="N13" s="34" t="s">
        <v>78</v>
      </c>
      <c r="O13" s="35"/>
      <c r="P13" s="41"/>
      <c r="Q13" s="39"/>
      <c r="R13" s="43"/>
    </row>
    <row r="14" spans="1:18">
      <c r="A14" s="56" t="s">
        <v>26</v>
      </c>
      <c r="B14" s="57" t="s">
        <v>51</v>
      </c>
      <c r="C14" s="57">
        <v>18</v>
      </c>
      <c r="D14" s="12">
        <v>28.105322491618715</v>
      </c>
      <c r="E14" s="58">
        <v>26.881108052789081</v>
      </c>
      <c r="F14" s="59">
        <v>28.128310766361224</v>
      </c>
      <c r="G14" s="61">
        <f>AVERAGE(D14,F14)</f>
        <v>28.116816628989969</v>
      </c>
      <c r="H14" s="73">
        <f t="shared" si="1"/>
        <v>28.116816628989969</v>
      </c>
      <c r="I14" s="76">
        <f t="shared" si="2"/>
        <v>2.1965537091021291E-2</v>
      </c>
      <c r="J14" s="80">
        <v>0.19501471767529677</v>
      </c>
      <c r="K14" s="77">
        <f t="shared" si="3"/>
        <v>0.11263527877723738</v>
      </c>
      <c r="L14" s="75">
        <f t="shared" si="4"/>
        <v>1.8478225478542838E-2</v>
      </c>
      <c r="M14" s="66"/>
      <c r="N14" s="35" t="s">
        <v>48</v>
      </c>
      <c r="O14" s="13" t="s">
        <v>67</v>
      </c>
      <c r="P14" s="40">
        <f>G118</f>
        <v>25.121439200714775</v>
      </c>
      <c r="Q14" s="39"/>
      <c r="R14" s="43"/>
    </row>
    <row r="15" spans="1:18">
      <c r="A15" s="56" t="s">
        <v>28</v>
      </c>
      <c r="B15" s="56" t="s">
        <v>24</v>
      </c>
      <c r="C15" s="56">
        <v>3</v>
      </c>
      <c r="D15" s="12">
        <v>22.736910001101684</v>
      </c>
      <c r="E15" s="59">
        <v>22.661755272810858</v>
      </c>
      <c r="F15" s="59">
        <v>22.425941371628625</v>
      </c>
      <c r="G15" s="62">
        <f t="shared" ref="G15:G33" si="7">AVERAGE(D15,E15,F15)</f>
        <v>22.608202215180388</v>
      </c>
      <c r="H15" s="73">
        <f t="shared" si="1"/>
        <v>22.608202215180388</v>
      </c>
      <c r="I15" s="76">
        <f t="shared" si="2"/>
        <v>1</v>
      </c>
      <c r="J15" s="80">
        <v>0.33329327662838959</v>
      </c>
      <c r="K15" s="77">
        <f t="shared" si="3"/>
        <v>3.0003605536722699</v>
      </c>
      <c r="L15" s="75">
        <f t="shared" si="4"/>
        <v>0.49222001693918704</v>
      </c>
      <c r="M15" s="66"/>
      <c r="N15" s="35" t="s">
        <v>48</v>
      </c>
      <c r="O15" s="13" t="s">
        <v>68</v>
      </c>
      <c r="P15" s="40">
        <f t="shared" ref="P15:P17" si="8">G119</f>
        <v>27.081051633316026</v>
      </c>
      <c r="Q15" s="39"/>
      <c r="R15" s="43"/>
    </row>
    <row r="16" spans="1:18">
      <c r="A16" s="56" t="s">
        <v>28</v>
      </c>
      <c r="B16" s="56" t="s">
        <v>24</v>
      </c>
      <c r="C16" s="56">
        <v>6</v>
      </c>
      <c r="D16" s="12">
        <v>23.003983681177274</v>
      </c>
      <c r="E16" s="59">
        <v>23.172686743381682</v>
      </c>
      <c r="F16" s="59">
        <v>23.402972172520428</v>
      </c>
      <c r="G16" s="62">
        <f t="shared" si="7"/>
        <v>23.19321419902646</v>
      </c>
      <c r="H16" s="73">
        <f t="shared" si="1"/>
        <v>23.19321419902646</v>
      </c>
      <c r="I16" s="76">
        <f t="shared" si="2"/>
        <v>0.66664380099979059</v>
      </c>
      <c r="J16" s="80">
        <v>0.26558148799332076</v>
      </c>
      <c r="K16" s="77">
        <f t="shared" si="3"/>
        <v>2.5101290230611117</v>
      </c>
      <c r="L16" s="75">
        <f t="shared" si="4"/>
        <v>0.41179575859256656</v>
      </c>
      <c r="M16" s="66"/>
      <c r="N16" s="35" t="s">
        <v>48</v>
      </c>
      <c r="O16" s="13" t="s">
        <v>69</v>
      </c>
      <c r="P16" s="40">
        <f t="shared" si="8"/>
        <v>26.337277651261655</v>
      </c>
      <c r="Q16" s="38"/>
      <c r="R16" s="42"/>
    </row>
    <row r="17" spans="1:18">
      <c r="A17" s="56" t="s">
        <v>28</v>
      </c>
      <c r="B17" s="56" t="s">
        <v>24</v>
      </c>
      <c r="C17" s="56">
        <v>9</v>
      </c>
      <c r="D17" s="12">
        <v>27.918797234467196</v>
      </c>
      <c r="E17" s="59">
        <v>28.222331891420104</v>
      </c>
      <c r="F17" s="59">
        <v>27.810821276660064</v>
      </c>
      <c r="G17" s="62">
        <f t="shared" si="7"/>
        <v>27.983983467515788</v>
      </c>
      <c r="H17" s="73">
        <f t="shared" si="1"/>
        <v>27.983983467515788</v>
      </c>
      <c r="I17" s="76">
        <f t="shared" si="2"/>
        <v>2.4083998579444821E-2</v>
      </c>
      <c r="J17" s="80">
        <v>0.28910873920348268</v>
      </c>
      <c r="K17" s="77">
        <f t="shared" si="3"/>
        <v>8.3304291132112199E-2</v>
      </c>
      <c r="L17" s="75">
        <f t="shared" si="4"/>
        <v>1.3666370710669635E-2</v>
      </c>
      <c r="M17" s="66"/>
      <c r="N17" s="35" t="s">
        <v>48</v>
      </c>
      <c r="O17" s="71" t="s">
        <v>18</v>
      </c>
      <c r="P17" s="40">
        <f t="shared" si="8"/>
        <v>27.216495068173415</v>
      </c>
      <c r="Q17" s="72">
        <f>AVERAGE(P14:P17)</f>
        <v>26.439065888366468</v>
      </c>
      <c r="R17" s="42">
        <f>Q7-Q17</f>
        <v>8.9913825751938958E-2</v>
      </c>
    </row>
    <row r="18" spans="1:18">
      <c r="A18" s="56" t="s">
        <v>28</v>
      </c>
      <c r="B18" s="56" t="s">
        <v>24</v>
      </c>
      <c r="C18" s="56">
        <v>15</v>
      </c>
      <c r="D18" s="12">
        <v>28.545433140181544</v>
      </c>
      <c r="E18" s="59">
        <v>29.961324735189528</v>
      </c>
      <c r="F18" s="59">
        <v>30.576184936093142</v>
      </c>
      <c r="G18" s="62">
        <f t="shared" si="7"/>
        <v>29.694314270488075</v>
      </c>
      <c r="H18" s="73">
        <f t="shared" si="1"/>
        <v>29.694314270488075</v>
      </c>
      <c r="I18" s="76">
        <f t="shared" si="2"/>
        <v>7.3598289112297753E-3</v>
      </c>
      <c r="J18" s="80">
        <v>0.11628242979985791</v>
      </c>
      <c r="K18" s="77">
        <f t="shared" si="3"/>
        <v>6.3292699713080547E-2</v>
      </c>
      <c r="L18" s="75">
        <f t="shared" si="4"/>
        <v>1.0383396651035407E-2</v>
      </c>
      <c r="M18" s="66"/>
      <c r="N18" s="67"/>
      <c r="O18" s="55"/>
      <c r="P18" s="44"/>
      <c r="Q18" s="55"/>
      <c r="R18" s="68"/>
    </row>
    <row r="19" spans="1:18">
      <c r="A19" s="63" t="s">
        <v>28</v>
      </c>
      <c r="B19" s="63" t="s">
        <v>24</v>
      </c>
      <c r="C19" s="63">
        <v>18</v>
      </c>
      <c r="D19" s="12">
        <v>26.611543574662718</v>
      </c>
      <c r="E19" s="59">
        <v>26.416955474037387</v>
      </c>
      <c r="F19" s="59">
        <v>26.101806360921167</v>
      </c>
      <c r="G19" s="62">
        <f t="shared" si="7"/>
        <v>26.376768469873756</v>
      </c>
      <c r="H19" s="73">
        <f t="shared" si="1"/>
        <v>26.376768469873756</v>
      </c>
      <c r="I19" s="76">
        <f t="shared" si="2"/>
        <v>7.3375067992227955E-2</v>
      </c>
      <c r="J19" s="80">
        <v>0.18531941764174864</v>
      </c>
      <c r="K19" s="77">
        <f t="shared" si="3"/>
        <v>0.39593836914636443</v>
      </c>
      <c r="L19" s="75">
        <f t="shared" si="4"/>
        <v>6.4955123653243893E-2</v>
      </c>
      <c r="M19" s="66"/>
      <c r="N19" s="55"/>
      <c r="O19" s="63"/>
      <c r="P19" s="69"/>
      <c r="Q19" s="8"/>
      <c r="R19" s="68"/>
    </row>
    <row r="20" spans="1:18">
      <c r="A20" s="63" t="s">
        <v>27</v>
      </c>
      <c r="B20" s="63" t="s">
        <v>51</v>
      </c>
      <c r="C20" s="63">
        <v>3</v>
      </c>
      <c r="D20" s="12">
        <v>22.670506706450862</v>
      </c>
      <c r="E20" s="59">
        <v>22.614914014008839</v>
      </c>
      <c r="F20" s="59">
        <v>22.699879838816031</v>
      </c>
      <c r="G20" s="62">
        <f t="shared" si="7"/>
        <v>22.661766853091908</v>
      </c>
      <c r="H20" s="73">
        <f t="shared" si="1"/>
        <v>22.661766853091908</v>
      </c>
      <c r="I20" s="76">
        <f t="shared" si="2"/>
        <v>0.96355262143010567</v>
      </c>
      <c r="J20" s="80">
        <v>0.29586704154388088</v>
      </c>
      <c r="K20" s="77">
        <f t="shared" si="3"/>
        <v>3.2567082038003834</v>
      </c>
      <c r="L20" s="75">
        <f t="shared" si="4"/>
        <v>0.53427477750252816</v>
      </c>
      <c r="M20" s="3"/>
      <c r="N20" s="55"/>
      <c r="O20" s="55"/>
      <c r="P20" s="69"/>
      <c r="Q20" s="8"/>
      <c r="R20" s="68"/>
    </row>
    <row r="21" spans="1:18">
      <c r="A21" s="63" t="s">
        <v>27</v>
      </c>
      <c r="B21" s="63" t="s">
        <v>51</v>
      </c>
      <c r="C21" s="63">
        <v>6</v>
      </c>
      <c r="D21" s="12">
        <v>23.098246586009495</v>
      </c>
      <c r="E21" s="59">
        <v>22.861229052944189</v>
      </c>
      <c r="F21" s="59">
        <v>23.253920245126206</v>
      </c>
      <c r="G21" s="62">
        <f t="shared" si="7"/>
        <v>23.071131961359963</v>
      </c>
      <c r="H21" s="73">
        <f t="shared" si="1"/>
        <v>23.071131961359963</v>
      </c>
      <c r="I21" s="76">
        <f t="shared" si="2"/>
        <v>0.72551143273396612</v>
      </c>
      <c r="J21" s="80">
        <v>0.29122274861972064</v>
      </c>
      <c r="K21" s="77">
        <f t="shared" si="3"/>
        <v>2.491259478088852</v>
      </c>
      <c r="L21" s="75">
        <f t="shared" si="4"/>
        <v>0.40870014138932331</v>
      </c>
      <c r="M21" s="3"/>
      <c r="N21" s="55"/>
      <c r="O21" s="63"/>
      <c r="P21" s="69"/>
      <c r="Q21" s="14"/>
      <c r="R21" s="70"/>
    </row>
    <row r="22" spans="1:18">
      <c r="A22" s="63" t="s">
        <v>27</v>
      </c>
      <c r="B22" s="63" t="s">
        <v>51</v>
      </c>
      <c r="C22" s="63">
        <v>9</v>
      </c>
      <c r="D22" s="12">
        <v>25.016468650438416</v>
      </c>
      <c r="E22" s="59">
        <v>25.170831724997676</v>
      </c>
      <c r="F22" s="59">
        <v>25.175961011338885</v>
      </c>
      <c r="G22" s="62">
        <f t="shared" si="7"/>
        <v>25.121087128924994</v>
      </c>
      <c r="H22" s="73">
        <f t="shared" si="1"/>
        <v>25.121087128924994</v>
      </c>
      <c r="I22" s="76">
        <f t="shared" si="2"/>
        <v>0.17520490697328114</v>
      </c>
      <c r="J22" s="80">
        <v>0.15046471304183245</v>
      </c>
      <c r="K22" s="77">
        <f t="shared" si="3"/>
        <v>1.1644252225740821</v>
      </c>
      <c r="L22" s="75">
        <f t="shared" si="4"/>
        <v>0.19102817562320112</v>
      </c>
      <c r="M22" s="3"/>
      <c r="N22" s="55"/>
      <c r="O22" s="55"/>
      <c r="P22" s="44"/>
      <c r="Q22" s="55"/>
      <c r="R22" s="68"/>
    </row>
    <row r="23" spans="1:18">
      <c r="A23" s="64" t="s">
        <v>31</v>
      </c>
      <c r="B23" s="64" t="s">
        <v>51</v>
      </c>
      <c r="C23" s="64">
        <v>3</v>
      </c>
      <c r="D23" s="12">
        <v>25.684003669469604</v>
      </c>
      <c r="E23" s="59">
        <v>25.621724393485838</v>
      </c>
      <c r="F23" s="59">
        <v>26.008163173399304</v>
      </c>
      <c r="G23" s="62">
        <f t="shared" si="7"/>
        <v>25.771297078784915</v>
      </c>
      <c r="H23" s="73">
        <f t="shared" si="1"/>
        <v>25.771297078784915</v>
      </c>
      <c r="I23" s="76">
        <f t="shared" si="2"/>
        <v>0.11163839058289023</v>
      </c>
      <c r="J23" s="80">
        <v>0.41689016330433148</v>
      </c>
      <c r="K23" s="77">
        <f t="shared" si="3"/>
        <v>0.26778849780965869</v>
      </c>
      <c r="L23" s="75">
        <f t="shared" si="4"/>
        <v>4.3931673067312091E-2</v>
      </c>
      <c r="M23" s="3"/>
      <c r="N23" s="55"/>
      <c r="O23" s="55"/>
      <c r="P23" s="44"/>
      <c r="Q23" s="55"/>
      <c r="R23" s="68"/>
    </row>
    <row r="24" spans="1:18">
      <c r="A24" s="64" t="s">
        <v>31</v>
      </c>
      <c r="B24" s="64" t="s">
        <v>51</v>
      </c>
      <c r="C24" s="64">
        <v>9</v>
      </c>
      <c r="D24" s="12">
        <v>26.01292939669252</v>
      </c>
      <c r="E24" s="59">
        <v>26.170677409061327</v>
      </c>
      <c r="F24" s="59">
        <v>25.936381408643634</v>
      </c>
      <c r="G24" s="62">
        <f t="shared" si="7"/>
        <v>26.039996071465826</v>
      </c>
      <c r="H24" s="73">
        <f t="shared" si="1"/>
        <v>26.039996071465826</v>
      </c>
      <c r="I24" s="76">
        <f t="shared" si="2"/>
        <v>9.2667428224146545E-2</v>
      </c>
      <c r="J24" s="80">
        <v>0.23833907421100026</v>
      </c>
      <c r="K24" s="77">
        <f t="shared" si="3"/>
        <v>0.38880501877803125</v>
      </c>
      <c r="L24" s="75">
        <f t="shared" si="4"/>
        <v>6.3784871686413891E-2</v>
      </c>
      <c r="M24" s="3"/>
    </row>
    <row r="25" spans="1:18">
      <c r="A25" s="64" t="s">
        <v>31</v>
      </c>
      <c r="B25" s="64" t="s">
        <v>51</v>
      </c>
      <c r="C25" s="64">
        <v>12</v>
      </c>
      <c r="D25" s="12">
        <v>29.55081348102447</v>
      </c>
      <c r="E25" s="59">
        <v>29.495608867305535</v>
      </c>
      <c r="F25" s="59">
        <v>29.675859696690637</v>
      </c>
      <c r="G25" s="62">
        <f t="shared" si="7"/>
        <v>29.574094015006882</v>
      </c>
      <c r="H25" s="73">
        <f t="shared" si="1"/>
        <v>29.574094015006882</v>
      </c>
      <c r="I25" s="76">
        <f t="shared" si="2"/>
        <v>7.9994038315500497E-3</v>
      </c>
      <c r="J25" s="80">
        <v>5.9131341182102906E-2</v>
      </c>
      <c r="K25" s="77">
        <f t="shared" si="3"/>
        <v>0.13528196167434814</v>
      </c>
      <c r="L25" s="75">
        <f t="shared" si="4"/>
        <v>2.2193495840162804E-2</v>
      </c>
      <c r="M25" s="30"/>
      <c r="N25" t="s">
        <v>84</v>
      </c>
    </row>
    <row r="26" spans="1:18">
      <c r="A26" s="64" t="s">
        <v>31</v>
      </c>
      <c r="B26" s="64" t="s">
        <v>51</v>
      </c>
      <c r="C26" s="64">
        <v>15</v>
      </c>
      <c r="D26" s="12">
        <v>27.971208191975332</v>
      </c>
      <c r="E26" s="59">
        <v>27.877132072976053</v>
      </c>
      <c r="F26" s="59">
        <v>27.629989773202993</v>
      </c>
      <c r="G26" s="62">
        <f t="shared" si="7"/>
        <v>27.826110012718129</v>
      </c>
      <c r="H26" s="73">
        <f t="shared" si="1"/>
        <v>27.826110012718129</v>
      </c>
      <c r="I26" s="76">
        <f t="shared" si="2"/>
        <v>2.6869107341560793E-2</v>
      </c>
      <c r="J26" s="80">
        <v>0.19231753448454217</v>
      </c>
      <c r="K26" s="77">
        <f t="shared" si="3"/>
        <v>0.13971220780037841</v>
      </c>
      <c r="L26" s="75">
        <f t="shared" si="4"/>
        <v>2.2920293764675709E-2</v>
      </c>
      <c r="M26" s="30"/>
      <c r="N26" s="99"/>
      <c r="O26" t="s">
        <v>85</v>
      </c>
    </row>
    <row r="27" spans="1:18">
      <c r="A27" s="64" t="s">
        <v>31</v>
      </c>
      <c r="B27" s="64" t="s">
        <v>51</v>
      </c>
      <c r="C27" s="64">
        <v>18</v>
      </c>
      <c r="D27" s="12">
        <v>24.291866868353758</v>
      </c>
      <c r="E27" s="59">
        <v>24.220121529357876</v>
      </c>
      <c r="F27" s="59">
        <v>23.986538672796684</v>
      </c>
      <c r="G27" s="62">
        <f t="shared" si="7"/>
        <v>24.166175690169439</v>
      </c>
      <c r="H27" s="73">
        <f t="shared" si="1"/>
        <v>24.166175690169439</v>
      </c>
      <c r="I27" s="76">
        <f t="shared" si="2"/>
        <v>0.33962781538737341</v>
      </c>
      <c r="J27" s="80">
        <v>0.82591316753396393</v>
      </c>
      <c r="K27" s="77">
        <f t="shared" si="3"/>
        <v>0.41121491790891801</v>
      </c>
      <c r="L27" s="75">
        <f t="shared" si="4"/>
        <v>6.7461296813490612E-2</v>
      </c>
      <c r="M27" s="30"/>
    </row>
    <row r="28" spans="1:18">
      <c r="A28" s="64" t="s">
        <v>32</v>
      </c>
      <c r="B28" s="64" t="s">
        <v>51</v>
      </c>
      <c r="C28" s="64">
        <v>3</v>
      </c>
      <c r="D28" s="12">
        <v>25.732478767543853</v>
      </c>
      <c r="E28" s="59">
        <v>25.470137630774019</v>
      </c>
      <c r="F28" s="59">
        <v>26.294262806414345</v>
      </c>
      <c r="G28" s="62">
        <f t="shared" si="7"/>
        <v>25.83229306824407</v>
      </c>
      <c r="H28" s="73">
        <f t="shared" si="1"/>
        <v>25.83229306824407</v>
      </c>
      <c r="I28" s="76">
        <f t="shared" si="2"/>
        <v>0.10701679602206937</v>
      </c>
      <c r="J28" s="80">
        <v>0.37267379687486973</v>
      </c>
      <c r="K28" s="77">
        <f t="shared" si="3"/>
        <v>0.28715943251036163</v>
      </c>
      <c r="L28" s="75">
        <f t="shared" si="4"/>
        <v>4.7109545071674329E-2</v>
      </c>
      <c r="M28" s="30"/>
    </row>
    <row r="29" spans="1:18">
      <c r="A29" s="64" t="s">
        <v>32</v>
      </c>
      <c r="B29" s="64" t="s">
        <v>51</v>
      </c>
      <c r="C29" s="64">
        <v>9</v>
      </c>
      <c r="D29" s="12">
        <v>27.198511815812004</v>
      </c>
      <c r="E29" s="59">
        <v>27.547788358692443</v>
      </c>
      <c r="F29" s="59">
        <v>27.21273645464516</v>
      </c>
      <c r="G29" s="62">
        <f t="shared" si="7"/>
        <v>27.319678876383204</v>
      </c>
      <c r="H29" s="73">
        <f t="shared" si="1"/>
        <v>27.319678876383204</v>
      </c>
      <c r="I29" s="76">
        <f t="shared" si="2"/>
        <v>3.8168421635889523E-2</v>
      </c>
      <c r="J29" s="80">
        <v>0.21651288788067488</v>
      </c>
      <c r="K29" s="77">
        <f t="shared" si="3"/>
        <v>0.17628706544676914</v>
      </c>
      <c r="L29" s="75">
        <f t="shared" si="4"/>
        <v>2.8920531645493169E-2</v>
      </c>
      <c r="M29" s="30"/>
    </row>
    <row r="30" spans="1:18">
      <c r="A30" s="64" t="s">
        <v>32</v>
      </c>
      <c r="B30" s="64" t="s">
        <v>51</v>
      </c>
      <c r="C30" s="64">
        <v>12</v>
      </c>
      <c r="D30" s="12">
        <v>28.057353733283591</v>
      </c>
      <c r="E30" s="59">
        <v>27.611667897140066</v>
      </c>
      <c r="F30" s="59">
        <v>27.693735704055058</v>
      </c>
      <c r="G30" s="62">
        <f t="shared" si="7"/>
        <v>27.787585778159571</v>
      </c>
      <c r="H30" s="73">
        <f t="shared" si="1"/>
        <v>27.787585778159571</v>
      </c>
      <c r="I30" s="76">
        <f t="shared" si="2"/>
        <v>2.7596257487907089E-2</v>
      </c>
      <c r="J30" s="80">
        <v>0.15429231846105976</v>
      </c>
      <c r="K30" s="77">
        <f t="shared" si="3"/>
        <v>0.17885697592179109</v>
      </c>
      <c r="L30" s="75">
        <f t="shared" si="4"/>
        <v>2.9342134767824334E-2</v>
      </c>
      <c r="M30" s="30"/>
    </row>
    <row r="31" spans="1:18">
      <c r="A31" s="64" t="s">
        <v>32</v>
      </c>
      <c r="B31" s="64" t="s">
        <v>51</v>
      </c>
      <c r="C31" s="64">
        <v>15</v>
      </c>
      <c r="D31" s="12">
        <v>28.805282202450702</v>
      </c>
      <c r="E31" s="59">
        <v>28.69551222821325</v>
      </c>
      <c r="F31" s="59">
        <v>29.104572416734584</v>
      </c>
      <c r="G31" s="62">
        <f t="shared" si="7"/>
        <v>28.868455615799508</v>
      </c>
      <c r="H31" s="73">
        <f t="shared" si="1"/>
        <v>28.868455615799508</v>
      </c>
      <c r="I31" s="76">
        <f t="shared" si="2"/>
        <v>1.304595709671158E-2</v>
      </c>
      <c r="J31" s="80">
        <v>0.10121997175270936</v>
      </c>
      <c r="K31" s="77">
        <f t="shared" si="3"/>
        <v>0.12888718373271407</v>
      </c>
      <c r="L31" s="75">
        <f t="shared" si="4"/>
        <v>2.1144409355239875E-2</v>
      </c>
      <c r="M31" s="30"/>
    </row>
    <row r="32" spans="1:18">
      <c r="A32" s="64" t="s">
        <v>32</v>
      </c>
      <c r="B32" s="64" t="s">
        <v>51</v>
      </c>
      <c r="C32" s="64">
        <v>18</v>
      </c>
      <c r="D32" s="12">
        <v>25.360510388731399</v>
      </c>
      <c r="E32" s="59">
        <v>25.233068226462827</v>
      </c>
      <c r="F32" s="59">
        <v>25.501491616475704</v>
      </c>
      <c r="G32" s="62">
        <f t="shared" si="7"/>
        <v>25.365023410556642</v>
      </c>
      <c r="H32" s="73">
        <f t="shared" si="1"/>
        <v>25.365023410556642</v>
      </c>
      <c r="I32" s="76">
        <f t="shared" si="2"/>
        <v>0.14794971316265493</v>
      </c>
      <c r="J32" s="80">
        <v>0.34299169645057687</v>
      </c>
      <c r="K32" s="77">
        <f t="shared" si="3"/>
        <v>0.43135071400766006</v>
      </c>
      <c r="L32" s="75">
        <f t="shared" si="4"/>
        <v>7.0764647100733935E-2</v>
      </c>
      <c r="M32" s="30"/>
    </row>
    <row r="33" spans="1:13">
      <c r="A33" s="64" t="s">
        <v>33</v>
      </c>
      <c r="B33" s="64" t="s">
        <v>24</v>
      </c>
      <c r="C33" s="64">
        <v>6</v>
      </c>
      <c r="D33" s="12">
        <v>31.492757347636562</v>
      </c>
      <c r="E33" s="59">
        <v>30.813115609227467</v>
      </c>
      <c r="F33" s="59">
        <v>31.971854578906651</v>
      </c>
      <c r="G33" s="62">
        <f t="shared" si="7"/>
        <v>31.425909178590228</v>
      </c>
      <c r="H33" s="73">
        <f t="shared" si="1"/>
        <v>31.425909178590228</v>
      </c>
      <c r="I33" s="76">
        <f t="shared" si="2"/>
        <v>2.2161834689177285E-3</v>
      </c>
      <c r="J33" s="80">
        <v>7.7973610558343787E-2</v>
      </c>
      <c r="K33" s="77">
        <f t="shared" si="3"/>
        <v>2.842222455839041E-2</v>
      </c>
      <c r="L33" s="75">
        <f t="shared" si="4"/>
        <v>4.6627688917111514E-3</v>
      </c>
      <c r="M33" s="30"/>
    </row>
    <row r="34" spans="1:13">
      <c r="A34" s="64" t="s">
        <v>33</v>
      </c>
      <c r="B34" s="64" t="s">
        <v>24</v>
      </c>
      <c r="C34" s="64">
        <v>9</v>
      </c>
      <c r="D34" s="12">
        <v>27.943330496364261</v>
      </c>
      <c r="E34" s="58">
        <v>28.66919123044061</v>
      </c>
      <c r="F34" s="59">
        <v>28.048062566992336</v>
      </c>
      <c r="G34" s="61">
        <f>AVERAGE(D34,F34)</f>
        <v>27.995696531678298</v>
      </c>
      <c r="H34" s="73">
        <f t="shared" si="1"/>
        <v>27.995696531678298</v>
      </c>
      <c r="I34" s="76">
        <f t="shared" si="2"/>
        <v>2.3889255166352284E-2</v>
      </c>
      <c r="J34" s="80">
        <v>0.1140702871559864</v>
      </c>
      <c r="K34" s="77">
        <f t="shared" si="3"/>
        <v>0.20942574759792371</v>
      </c>
      <c r="L34" s="75">
        <f t="shared" si="4"/>
        <v>3.4357052489569481E-2</v>
      </c>
      <c r="M34" s="30"/>
    </row>
    <row r="35" spans="1:13">
      <c r="A35" s="64" t="s">
        <v>33</v>
      </c>
      <c r="B35" s="64" t="s">
        <v>24</v>
      </c>
      <c r="C35" s="64">
        <v>12</v>
      </c>
      <c r="D35" s="12">
        <v>28.116101914189855</v>
      </c>
      <c r="E35" s="59">
        <v>28.628383129382748</v>
      </c>
      <c r="F35" s="59">
        <v>27.933672954870694</v>
      </c>
      <c r="G35" s="62">
        <f>AVERAGE(D35,E35,F35)</f>
        <v>28.226052666147766</v>
      </c>
      <c r="H35" s="73">
        <f t="shared" si="1"/>
        <v>28.226052666147766</v>
      </c>
      <c r="I35" s="76">
        <f t="shared" ref="I35:I58" si="9">POWER(2,H$124-H35)</f>
        <v>2.0363784998971797E-2</v>
      </c>
      <c r="J35" s="80">
        <v>0.17729355314705844</v>
      </c>
      <c r="K35" s="77">
        <f t="shared" si="3"/>
        <v>0.1148591397572183</v>
      </c>
      <c r="L35" s="75">
        <f t="shared" ref="L35:L58" si="10">K35/K$124</f>
        <v>1.8843057927728602E-2</v>
      </c>
      <c r="M35" s="30"/>
    </row>
    <row r="36" spans="1:13">
      <c r="A36" s="64" t="s">
        <v>33</v>
      </c>
      <c r="B36" s="64" t="s">
        <v>24</v>
      </c>
      <c r="C36" s="64">
        <v>15</v>
      </c>
      <c r="D36" s="12">
        <v>28.416482723023826</v>
      </c>
      <c r="E36" s="59">
        <v>28.615456252800037</v>
      </c>
      <c r="F36" s="59">
        <v>28.237366270384562</v>
      </c>
      <c r="G36" s="62">
        <f>AVERAGE(D36,E36,F36)</f>
        <v>28.423101748736144</v>
      </c>
      <c r="H36" s="73">
        <f t="shared" si="1"/>
        <v>28.423101748736144</v>
      </c>
      <c r="I36" s="76">
        <f t="shared" si="9"/>
        <v>1.7764002213905564E-2</v>
      </c>
      <c r="J36" s="80">
        <v>0.26085437712962889</v>
      </c>
      <c r="K36" s="77">
        <f t="shared" si="3"/>
        <v>6.8099306629913009E-2</v>
      </c>
      <c r="L36" s="75">
        <f t="shared" si="10"/>
        <v>1.1171937926558961E-2</v>
      </c>
      <c r="M36" s="30"/>
    </row>
    <row r="37" spans="1:13">
      <c r="A37" s="64" t="s">
        <v>33</v>
      </c>
      <c r="B37" s="64" t="s">
        <v>24</v>
      </c>
      <c r="C37" s="64">
        <v>18</v>
      </c>
      <c r="D37" s="12">
        <v>27.969143705764235</v>
      </c>
      <c r="E37" s="59">
        <v>28.505846882199165</v>
      </c>
      <c r="F37" s="59">
        <v>28.661826069249173</v>
      </c>
      <c r="G37" s="62">
        <f>AVERAGE(D37,E37,F37)</f>
        <v>28.378938885737526</v>
      </c>
      <c r="H37" s="73">
        <f t="shared" si="1"/>
        <v>28.378938885737526</v>
      </c>
      <c r="I37" s="76">
        <f t="shared" si="9"/>
        <v>1.8316191059528288E-2</v>
      </c>
      <c r="J37" s="80">
        <v>9.5440759335176539E-2</v>
      </c>
      <c r="K37" s="77">
        <f t="shared" si="3"/>
        <v>0.19191162336841866</v>
      </c>
      <c r="L37" s="75">
        <f t="shared" si="10"/>
        <v>3.1483796968871929E-2</v>
      </c>
      <c r="M37" s="30"/>
    </row>
    <row r="38" spans="1:13">
      <c r="A38" s="64" t="s">
        <v>34</v>
      </c>
      <c r="B38" s="64" t="s">
        <v>51</v>
      </c>
      <c r="C38" s="64">
        <v>6</v>
      </c>
      <c r="D38" s="12">
        <v>26.888459558729895</v>
      </c>
      <c r="E38" s="58">
        <v>27.533324299608381</v>
      </c>
      <c r="F38" s="59">
        <v>26.768054209424918</v>
      </c>
      <c r="G38" s="61">
        <f>AVERAGE(D38,F38)</f>
        <v>26.828256884077405</v>
      </c>
      <c r="H38" s="73">
        <f t="shared" si="1"/>
        <v>26.828256884077405</v>
      </c>
      <c r="I38" s="76">
        <f t="shared" si="9"/>
        <v>5.3658306432872158E-2</v>
      </c>
      <c r="J38" s="80">
        <v>0.21523694288454709</v>
      </c>
      <c r="K38" s="77">
        <f t="shared" si="3"/>
        <v>0.24929877610115669</v>
      </c>
      <c r="L38" s="75">
        <f t="shared" si="10"/>
        <v>4.0898367246309818E-2</v>
      </c>
      <c r="M38" s="30"/>
    </row>
    <row r="39" spans="1:13">
      <c r="A39" s="64" t="s">
        <v>35</v>
      </c>
      <c r="B39" s="64" t="s">
        <v>24</v>
      </c>
      <c r="C39" s="64">
        <v>6</v>
      </c>
      <c r="D39" s="12">
        <v>30.44650467971524</v>
      </c>
      <c r="E39" s="59">
        <v>30.197568407915917</v>
      </c>
      <c r="F39" s="59">
        <v>29.566662304788046</v>
      </c>
      <c r="G39" s="62">
        <f t="shared" ref="G39:G58" si="11">AVERAGE(D39,E39,F39)</f>
        <v>30.070245130806398</v>
      </c>
      <c r="H39" s="73">
        <f t="shared" si="1"/>
        <v>30.070245130806398</v>
      </c>
      <c r="I39" s="76">
        <f t="shared" si="9"/>
        <v>5.6715433178443015E-3</v>
      </c>
      <c r="J39" s="80">
        <v>0.12798508538186679</v>
      </c>
      <c r="K39" s="77">
        <f t="shared" si="3"/>
        <v>4.4314095669211927E-2</v>
      </c>
      <c r="L39" s="75">
        <f t="shared" si="10"/>
        <v>7.269887912053523E-3</v>
      </c>
      <c r="M39" s="30"/>
    </row>
    <row r="40" spans="1:13">
      <c r="A40" s="64" t="s">
        <v>35</v>
      </c>
      <c r="B40" s="64" t="s">
        <v>24</v>
      </c>
      <c r="C40" s="64">
        <v>9</v>
      </c>
      <c r="D40" s="12">
        <v>30.467646266553313</v>
      </c>
      <c r="E40" s="59">
        <v>29.963162478263207</v>
      </c>
      <c r="F40" s="59">
        <v>29.447203282028291</v>
      </c>
      <c r="G40" s="62">
        <f t="shared" si="11"/>
        <v>29.9593373422816</v>
      </c>
      <c r="H40" s="73">
        <f t="shared" si="1"/>
        <v>29.9593373422816</v>
      </c>
      <c r="I40" s="76">
        <f t="shared" si="9"/>
        <v>6.124742359045374E-3</v>
      </c>
      <c r="J40" s="80">
        <v>2.1848808679994801E-2</v>
      </c>
      <c r="K40" s="77">
        <f t="shared" si="3"/>
        <v>0.28032385878564209</v>
      </c>
      <c r="L40" s="75">
        <f t="shared" si="10"/>
        <v>4.598814444185588E-2</v>
      </c>
      <c r="M40" s="30"/>
    </row>
    <row r="41" spans="1:13">
      <c r="A41" s="64" t="s">
        <v>35</v>
      </c>
      <c r="B41" s="64" t="s">
        <v>24</v>
      </c>
      <c r="C41" s="64">
        <v>12</v>
      </c>
      <c r="D41" s="12">
        <v>27.685912229894583</v>
      </c>
      <c r="E41" s="59">
        <v>27.741728038068999</v>
      </c>
      <c r="F41" s="59">
        <v>27.789780887231437</v>
      </c>
      <c r="G41" s="62">
        <f t="shared" si="11"/>
        <v>27.739140385065003</v>
      </c>
      <c r="H41" s="73">
        <f t="shared" si="1"/>
        <v>27.739140385065003</v>
      </c>
      <c r="I41" s="76">
        <f t="shared" si="9"/>
        <v>2.853866837894023E-2</v>
      </c>
      <c r="J41" s="80">
        <v>0.23758158621980113</v>
      </c>
      <c r="K41" s="77">
        <f t="shared" si="3"/>
        <v>0.1201215499611042</v>
      </c>
      <c r="L41" s="75">
        <f t="shared" si="10"/>
        <v>1.9706375383534817E-2</v>
      </c>
      <c r="M41" s="30"/>
    </row>
    <row r="42" spans="1:13">
      <c r="A42" s="64" t="s">
        <v>66</v>
      </c>
      <c r="B42" s="64" t="s">
        <v>24</v>
      </c>
      <c r="C42" s="64">
        <v>15</v>
      </c>
      <c r="D42" s="12">
        <v>28.516671597428317</v>
      </c>
      <c r="E42" s="59">
        <v>28.668824825157238</v>
      </c>
      <c r="F42" s="59">
        <v>28.653736950715036</v>
      </c>
      <c r="G42" s="62">
        <f t="shared" si="11"/>
        <v>28.613077791100199</v>
      </c>
      <c r="H42" s="73">
        <f t="shared" si="1"/>
        <v>28.613077791100199</v>
      </c>
      <c r="I42" s="76">
        <f t="shared" si="9"/>
        <v>1.5572284568003893E-2</v>
      </c>
      <c r="J42" s="80">
        <v>0.26727395909151241</v>
      </c>
      <c r="K42" s="77">
        <f t="shared" si="3"/>
        <v>5.8263381217292742E-2</v>
      </c>
      <c r="L42" s="75">
        <f t="shared" si="10"/>
        <v>9.558318734263261E-3</v>
      </c>
      <c r="M42" s="30"/>
    </row>
    <row r="43" spans="1:13">
      <c r="A43" s="64" t="s">
        <v>66</v>
      </c>
      <c r="B43" s="64" t="s">
        <v>24</v>
      </c>
      <c r="C43" s="64">
        <v>18</v>
      </c>
      <c r="D43" s="12">
        <v>24.352998787155059</v>
      </c>
      <c r="E43" s="59">
        <v>24.004700158063514</v>
      </c>
      <c r="F43" s="59">
        <v>24.04033714056451</v>
      </c>
      <c r="G43" s="62">
        <f t="shared" si="11"/>
        <v>24.132678695261024</v>
      </c>
      <c r="H43" s="73">
        <f t="shared" si="1"/>
        <v>24.132678695261024</v>
      </c>
      <c r="I43" s="76">
        <f t="shared" si="9"/>
        <v>0.34760566995598963</v>
      </c>
      <c r="J43" s="80">
        <v>0.20534798819713843</v>
      </c>
      <c r="K43" s="77">
        <f t="shared" si="3"/>
        <v>1.6927639418715941</v>
      </c>
      <c r="L43" s="75">
        <f t="shared" si="10"/>
        <v>0.27770405630825828</v>
      </c>
      <c r="M43" s="30"/>
    </row>
    <row r="44" spans="1:13">
      <c r="A44" s="64" t="s">
        <v>36</v>
      </c>
      <c r="B44" s="64" t="s">
        <v>24</v>
      </c>
      <c r="C44" s="64">
        <v>6</v>
      </c>
      <c r="D44" s="12">
        <v>27.913112968088114</v>
      </c>
      <c r="E44" s="59">
        <v>27.6717300857214</v>
      </c>
      <c r="F44" s="59">
        <v>27.670856480272107</v>
      </c>
      <c r="G44" s="62">
        <f t="shared" si="11"/>
        <v>27.751899844693877</v>
      </c>
      <c r="H44" s="73">
        <f t="shared" si="1"/>
        <v>27.751899844693877</v>
      </c>
      <c r="I44" s="76">
        <f t="shared" si="9"/>
        <v>2.8287380018040542E-2</v>
      </c>
      <c r="J44" s="80">
        <v>0.12371489070035394</v>
      </c>
      <c r="K44" s="77">
        <f t="shared" si="3"/>
        <v>0.22864975960375331</v>
      </c>
      <c r="L44" s="75">
        <f t="shared" si="10"/>
        <v>3.7510821293644407E-2</v>
      </c>
      <c r="M44" s="30"/>
    </row>
    <row r="45" spans="1:13">
      <c r="A45" s="64" t="s">
        <v>36</v>
      </c>
      <c r="B45" s="64" t="s">
        <v>24</v>
      </c>
      <c r="C45" s="64">
        <v>9</v>
      </c>
      <c r="D45" s="12">
        <v>29.051247405774667</v>
      </c>
      <c r="E45" s="59">
        <v>28.61992542076004</v>
      </c>
      <c r="F45" s="59">
        <v>29.050005205117941</v>
      </c>
      <c r="G45" s="62">
        <f t="shared" si="11"/>
        <v>28.907059343884214</v>
      </c>
      <c r="H45" s="73">
        <f t="shared" si="1"/>
        <v>28.907059343884214</v>
      </c>
      <c r="I45" s="76">
        <f t="shared" si="9"/>
        <v>1.2701501559044013E-2</v>
      </c>
      <c r="J45" s="80">
        <v>0.13248877515760704</v>
      </c>
      <c r="K45" s="77">
        <f t="shared" si="3"/>
        <v>9.586851070163839E-2</v>
      </c>
      <c r="L45" s="75">
        <f t="shared" si="10"/>
        <v>1.5727576442017669E-2</v>
      </c>
      <c r="M45" s="3"/>
    </row>
    <row r="46" spans="1:13">
      <c r="A46" s="64" t="s">
        <v>36</v>
      </c>
      <c r="B46" s="64" t="s">
        <v>24</v>
      </c>
      <c r="C46" s="64">
        <v>12</v>
      </c>
      <c r="D46" s="12">
        <v>27.865537899885805</v>
      </c>
      <c r="E46" s="59">
        <v>27.068560893975583</v>
      </c>
      <c r="F46" s="59">
        <v>27.292928550859294</v>
      </c>
      <c r="G46" s="62">
        <f t="shared" si="11"/>
        <v>27.409009114906894</v>
      </c>
      <c r="H46" s="73">
        <f t="shared" si="1"/>
        <v>27.409009114906894</v>
      </c>
      <c r="I46" s="76">
        <f t="shared" si="9"/>
        <v>3.5876752104032128E-2</v>
      </c>
      <c r="J46" s="80">
        <v>0.17372125904393548</v>
      </c>
      <c r="K46" s="77">
        <f t="shared" si="3"/>
        <v>0.2065190656657549</v>
      </c>
      <c r="L46" s="75">
        <f t="shared" si="10"/>
        <v>3.3880200789816982E-2</v>
      </c>
      <c r="M46" s="3"/>
    </row>
    <row r="47" spans="1:13">
      <c r="A47" s="64" t="s">
        <v>37</v>
      </c>
      <c r="B47" s="64" t="s">
        <v>51</v>
      </c>
      <c r="C47" s="64">
        <v>6</v>
      </c>
      <c r="D47" s="12">
        <v>26.668362583028561</v>
      </c>
      <c r="E47" s="59">
        <v>27.012474908492127</v>
      </c>
      <c r="F47" s="59">
        <v>27.147184732704631</v>
      </c>
      <c r="G47" s="62">
        <f t="shared" si="11"/>
        <v>26.942674074741774</v>
      </c>
      <c r="H47" s="73">
        <f t="shared" si="1"/>
        <v>26.942674074741774</v>
      </c>
      <c r="I47" s="76">
        <f t="shared" si="9"/>
        <v>4.956715071294493E-2</v>
      </c>
      <c r="J47" s="80">
        <v>0.35070396781178947</v>
      </c>
      <c r="K47" s="77">
        <f t="shared" si="3"/>
        <v>0.14133615602417673</v>
      </c>
      <c r="L47" s="75">
        <f t="shared" si="10"/>
        <v>2.3186708353165091E-2</v>
      </c>
      <c r="M47" s="3"/>
    </row>
    <row r="48" spans="1:13">
      <c r="A48" s="64" t="s">
        <v>38</v>
      </c>
      <c r="B48" s="64" t="s">
        <v>51</v>
      </c>
      <c r="C48" s="64">
        <v>6</v>
      </c>
      <c r="D48" s="12">
        <v>26.06518066024681</v>
      </c>
      <c r="E48" s="59">
        <v>26.177332394670177</v>
      </c>
      <c r="F48" s="59">
        <v>25.907520647789802</v>
      </c>
      <c r="G48" s="62">
        <f t="shared" si="11"/>
        <v>26.050011234235598</v>
      </c>
      <c r="H48" s="73">
        <f t="shared" si="1"/>
        <v>26.050011234235598</v>
      </c>
      <c r="I48" s="76">
        <f t="shared" si="9"/>
        <v>9.2026360335856733E-2</v>
      </c>
      <c r="J48" s="80">
        <v>0.29763197888778992</v>
      </c>
      <c r="K48" s="77">
        <f t="shared" si="3"/>
        <v>0.30919513648952202</v>
      </c>
      <c r="L48" s="75">
        <f t="shared" si="10"/>
        <v>5.0724582128675311E-2</v>
      </c>
      <c r="M48" s="3"/>
    </row>
    <row r="49" spans="1:13">
      <c r="A49" s="64" t="s">
        <v>39</v>
      </c>
      <c r="B49" s="64" t="s">
        <v>51</v>
      </c>
      <c r="C49" s="64">
        <v>6</v>
      </c>
      <c r="D49" s="12">
        <v>27.090660100991919</v>
      </c>
      <c r="E49" s="59">
        <v>26.415001566815683</v>
      </c>
      <c r="F49" s="59">
        <v>26.747391967394361</v>
      </c>
      <c r="G49" s="62">
        <f t="shared" si="11"/>
        <v>26.751017878400656</v>
      </c>
      <c r="H49" s="73">
        <f t="shared" si="1"/>
        <v>26.751017878400656</v>
      </c>
      <c r="I49" s="76">
        <f t="shared" si="9"/>
        <v>5.6609356596636122E-2</v>
      </c>
      <c r="J49" s="80">
        <v>0.18033569662830012</v>
      </c>
      <c r="K49" s="77">
        <f t="shared" si="3"/>
        <v>0.31391098742539475</v>
      </c>
      <c r="L49" s="75">
        <f t="shared" si="10"/>
        <v>5.1498234556779959E-2</v>
      </c>
      <c r="M49" s="3"/>
    </row>
    <row r="50" spans="1:13">
      <c r="A50" s="64" t="s">
        <v>40</v>
      </c>
      <c r="B50" s="64" t="s">
        <v>24</v>
      </c>
      <c r="C50" s="64">
        <v>6</v>
      </c>
      <c r="D50" s="12">
        <v>24.631536610050023</v>
      </c>
      <c r="E50" s="59">
        <v>24.822000218611606</v>
      </c>
      <c r="F50" s="59">
        <v>24.759436978260137</v>
      </c>
      <c r="G50" s="62">
        <f t="shared" si="11"/>
        <v>24.737657935640588</v>
      </c>
      <c r="H50" s="73">
        <f t="shared" si="1"/>
        <v>24.737657935640588</v>
      </c>
      <c r="I50" s="76">
        <f t="shared" si="9"/>
        <v>0.2285440681623255</v>
      </c>
      <c r="J50" s="80">
        <v>0.20799080522418703</v>
      </c>
      <c r="K50" s="77">
        <f t="shared" si="3"/>
        <v>1.0988181324457336</v>
      </c>
      <c r="L50" s="75">
        <f t="shared" si="10"/>
        <v>0.18026509484119926</v>
      </c>
      <c r="M50" s="3"/>
    </row>
    <row r="51" spans="1:13">
      <c r="A51" s="64" t="s">
        <v>40</v>
      </c>
      <c r="B51" s="64" t="s">
        <v>24</v>
      </c>
      <c r="C51" s="64">
        <v>9</v>
      </c>
      <c r="D51" s="12">
        <v>23.533740453321727</v>
      </c>
      <c r="E51" s="59">
        <v>23.522767483985533</v>
      </c>
      <c r="F51" s="59">
        <v>23.656645270813577</v>
      </c>
      <c r="G51" s="62">
        <f t="shared" si="11"/>
        <v>23.571051069373613</v>
      </c>
      <c r="H51" s="73">
        <f t="shared" si="1"/>
        <v>23.571051069373613</v>
      </c>
      <c r="I51" s="76">
        <f t="shared" si="9"/>
        <v>0.51304281944580754</v>
      </c>
      <c r="J51" s="80">
        <v>0.22160749442045136</v>
      </c>
      <c r="K51" s="77">
        <f t="shared" si="3"/>
        <v>2.3150968823844105</v>
      </c>
      <c r="L51" s="75">
        <f t="shared" si="10"/>
        <v>0.37980002945592173</v>
      </c>
      <c r="M51" s="3"/>
    </row>
    <row r="52" spans="1:13">
      <c r="A52" s="64" t="s">
        <v>40</v>
      </c>
      <c r="B52" s="64" t="s">
        <v>24</v>
      </c>
      <c r="C52" s="64">
        <v>12</v>
      </c>
      <c r="D52" s="12">
        <v>23.880261775962786</v>
      </c>
      <c r="E52" s="59">
        <v>24.044952917640849</v>
      </c>
      <c r="F52" s="59">
        <v>23.56107499906237</v>
      </c>
      <c r="G52" s="62">
        <f t="shared" si="11"/>
        <v>23.828763230888669</v>
      </c>
      <c r="H52" s="73">
        <f t="shared" si="1"/>
        <v>23.828763230888669</v>
      </c>
      <c r="I52" s="76">
        <f t="shared" si="9"/>
        <v>0.42911581702267171</v>
      </c>
      <c r="J52" s="80">
        <v>0.22803326502673915</v>
      </c>
      <c r="K52" s="77">
        <f t="shared" si="3"/>
        <v>1.8818123617725406</v>
      </c>
      <c r="L52" s="75">
        <f t="shared" si="10"/>
        <v>0.30871813437700185</v>
      </c>
      <c r="M52" s="3"/>
    </row>
    <row r="53" spans="1:13">
      <c r="A53" s="64" t="s">
        <v>40</v>
      </c>
      <c r="B53" s="64" t="s">
        <v>24</v>
      </c>
      <c r="C53" s="64">
        <v>15</v>
      </c>
      <c r="D53" s="12">
        <v>27.362991683109421</v>
      </c>
      <c r="E53" s="59">
        <v>27.178252386653128</v>
      </c>
      <c r="F53" s="59">
        <v>27.283401335021694</v>
      </c>
      <c r="G53" s="62">
        <f t="shared" si="11"/>
        <v>27.274881801594745</v>
      </c>
      <c r="H53" s="73">
        <f t="shared" si="1"/>
        <v>27.274881801594745</v>
      </c>
      <c r="I53" s="76">
        <f t="shared" si="9"/>
        <v>3.9372180218474724E-2</v>
      </c>
      <c r="J53" s="80">
        <v>0.21860885754753864</v>
      </c>
      <c r="K53" s="77">
        <f t="shared" si="3"/>
        <v>0.18010331630735893</v>
      </c>
      <c r="L53" s="75">
        <f t="shared" si="10"/>
        <v>2.9546601422655316E-2</v>
      </c>
      <c r="M53" s="3"/>
    </row>
    <row r="54" spans="1:13">
      <c r="A54" s="64" t="s">
        <v>40</v>
      </c>
      <c r="B54" s="64" t="s">
        <v>24</v>
      </c>
      <c r="C54" s="64">
        <v>18</v>
      </c>
      <c r="D54" s="12">
        <v>23.79509872917609</v>
      </c>
      <c r="E54" s="59">
        <v>23.633380862712723</v>
      </c>
      <c r="F54" s="59">
        <v>23.733946621056258</v>
      </c>
      <c r="G54" s="62">
        <f t="shared" si="11"/>
        <v>23.720808737648358</v>
      </c>
      <c r="H54" s="73">
        <f t="shared" si="1"/>
        <v>23.720808737648358</v>
      </c>
      <c r="I54" s="76">
        <f t="shared" si="9"/>
        <v>0.46245775158739455</v>
      </c>
      <c r="J54" s="80">
        <v>0.25351882844763324</v>
      </c>
      <c r="K54" s="77">
        <f t="shared" si="3"/>
        <v>1.8241554460438021</v>
      </c>
      <c r="L54" s="75">
        <f t="shared" si="10"/>
        <v>0.29925930850291632</v>
      </c>
      <c r="M54" s="3"/>
    </row>
    <row r="55" spans="1:13">
      <c r="A55" s="64" t="s">
        <v>48</v>
      </c>
      <c r="B55" s="7" t="s">
        <v>63</v>
      </c>
      <c r="C55" s="13" t="s">
        <v>67</v>
      </c>
      <c r="D55" s="12">
        <v>25.807784121942952</v>
      </c>
      <c r="E55" s="59">
        <v>25.826097301700258</v>
      </c>
      <c r="F55" s="59">
        <v>25.573370567836619</v>
      </c>
      <c r="G55" s="62">
        <f t="shared" si="11"/>
        <v>25.735750663826611</v>
      </c>
      <c r="H55" s="73">
        <f t="shared" si="1"/>
        <v>25.735750663826611</v>
      </c>
      <c r="I55" s="76">
        <f t="shared" si="9"/>
        <v>0.11442320390760438</v>
      </c>
      <c r="J55" s="81">
        <v>0.32581131489869469</v>
      </c>
      <c r="K55" s="77">
        <f t="shared" si="3"/>
        <v>0.35119469053179525</v>
      </c>
      <c r="L55" s="75">
        <f t="shared" si="10"/>
        <v>5.7614761102940067E-2</v>
      </c>
      <c r="M55" s="3"/>
    </row>
    <row r="56" spans="1:13">
      <c r="A56" s="64" t="s">
        <v>48</v>
      </c>
      <c r="B56" s="7" t="s">
        <v>63</v>
      </c>
      <c r="C56" s="13" t="s">
        <v>68</v>
      </c>
      <c r="D56" s="59">
        <v>26.885428545288889</v>
      </c>
      <c r="E56" s="59">
        <v>27.137345270598669</v>
      </c>
      <c r="F56" s="59">
        <v>26.93875363358918</v>
      </c>
      <c r="G56" s="62">
        <f t="shared" si="11"/>
        <v>26.987175816492243</v>
      </c>
      <c r="H56" s="73">
        <f t="shared" si="1"/>
        <v>26.987175816492243</v>
      </c>
      <c r="I56" s="76">
        <f t="shared" si="9"/>
        <v>4.8061530407504501E-2</v>
      </c>
      <c r="J56" s="81">
        <v>0.25563977328401899</v>
      </c>
      <c r="K56" s="77">
        <f t="shared" si="3"/>
        <v>0.18800490154600294</v>
      </c>
      <c r="L56" s="75">
        <f t="shared" si="10"/>
        <v>3.0842885102712193E-2</v>
      </c>
      <c r="M56" s="3"/>
    </row>
    <row r="57" spans="1:13">
      <c r="A57" s="64" t="s">
        <v>48</v>
      </c>
      <c r="B57" s="7" t="s">
        <v>63</v>
      </c>
      <c r="C57" s="13" t="s">
        <v>69</v>
      </c>
      <c r="D57" s="59">
        <v>26.054264662211359</v>
      </c>
      <c r="E57" s="59">
        <v>25.729596039939477</v>
      </c>
      <c r="F57" s="59">
        <v>25.864185900314517</v>
      </c>
      <c r="G57" s="62">
        <f t="shared" si="11"/>
        <v>25.88268220082178</v>
      </c>
      <c r="H57" s="73">
        <f t="shared" si="1"/>
        <v>25.88268220082178</v>
      </c>
      <c r="I57" s="76">
        <f t="shared" si="9"/>
        <v>0.1033435328701284</v>
      </c>
      <c r="J57" s="81">
        <v>0.27132395150131366</v>
      </c>
      <c r="K57" s="77">
        <f t="shared" si="3"/>
        <v>0.38088614108079599</v>
      </c>
      <c r="L57" s="75">
        <f t="shared" si="10"/>
        <v>6.2485751115887209E-2</v>
      </c>
      <c r="M57" s="3"/>
    </row>
    <row r="58" spans="1:13">
      <c r="A58" s="64" t="s">
        <v>48</v>
      </c>
      <c r="B58" s="7" t="s">
        <v>63</v>
      </c>
      <c r="C58" s="13" t="s">
        <v>18</v>
      </c>
      <c r="D58" s="59">
        <v>27.540201894169471</v>
      </c>
      <c r="E58" s="59">
        <v>27.508533164077623</v>
      </c>
      <c r="F58" s="59">
        <v>27.482195467751875</v>
      </c>
      <c r="G58" s="62">
        <f t="shared" si="11"/>
        <v>27.51031017533299</v>
      </c>
      <c r="H58" s="73">
        <f t="shared" ref="H58" si="12">G58</f>
        <v>27.51031017533299</v>
      </c>
      <c r="I58" s="76">
        <f t="shared" si="9"/>
        <v>3.344401904014567E-2</v>
      </c>
      <c r="J58" s="81">
        <v>0.20698667765919024</v>
      </c>
      <c r="K58" s="77">
        <f t="shared" ref="K58" si="13">I58/J58</f>
        <v>0.16157570824539852</v>
      </c>
      <c r="L58" s="75">
        <f t="shared" si="10"/>
        <v>2.6507080208133669E-2</v>
      </c>
      <c r="M58" s="3"/>
    </row>
    <row r="59" spans="1:13">
      <c r="H59" s="69"/>
      <c r="L59" s="84"/>
      <c r="M59" s="3"/>
    </row>
    <row r="60" spans="1:13">
      <c r="A60" s="7" t="s">
        <v>54</v>
      </c>
      <c r="D60" s="98" t="s">
        <v>59</v>
      </c>
      <c r="E60" s="98"/>
      <c r="F60" s="98"/>
      <c r="J60" s="74"/>
      <c r="K60" s="74"/>
      <c r="L60" s="74"/>
      <c r="M60" s="3"/>
    </row>
    <row r="61" spans="1:13">
      <c r="A61" s="55" t="s">
        <v>55</v>
      </c>
      <c r="B61" s="55" t="s">
        <v>56</v>
      </c>
      <c r="C61" s="55" t="s">
        <v>57</v>
      </c>
      <c r="D61" s="7" t="s">
        <v>4</v>
      </c>
      <c r="E61" s="7" t="s">
        <v>5</v>
      </c>
      <c r="F61" s="7" t="s">
        <v>58</v>
      </c>
      <c r="G61" s="7" t="s">
        <v>6</v>
      </c>
      <c r="H61" s="44" t="s">
        <v>7</v>
      </c>
      <c r="I61" s="74" t="s">
        <v>8</v>
      </c>
      <c r="J61" s="74" t="s">
        <v>80</v>
      </c>
      <c r="K61" s="77" t="s">
        <v>81</v>
      </c>
      <c r="L61" s="77" t="s">
        <v>82</v>
      </c>
      <c r="M61" s="3"/>
    </row>
    <row r="62" spans="1:13">
      <c r="A62" s="65" t="s">
        <v>30</v>
      </c>
      <c r="B62" s="55" t="s">
        <v>51</v>
      </c>
      <c r="C62" s="65">
        <v>3</v>
      </c>
      <c r="D62" s="59">
        <v>22.575898324450641</v>
      </c>
      <c r="E62" s="59">
        <v>22.537975611837133</v>
      </c>
      <c r="F62" s="59">
        <v>22.626545515617181</v>
      </c>
      <c r="G62" s="62">
        <f>AVERAGE(D62,E62,F62)</f>
        <v>22.580139817301653</v>
      </c>
      <c r="H62" s="73">
        <f>G62+R$12</f>
        <v>22.6434633889846</v>
      </c>
      <c r="I62" s="76">
        <f t="shared" ref="I62:I74" si="14">POWER(2,H$124-H62)</f>
        <v>0.97585508389830711</v>
      </c>
      <c r="J62" s="81">
        <v>0.31492762136371244</v>
      </c>
      <c r="K62" s="82">
        <f>I62/J62</f>
        <v>3.0986646381559662</v>
      </c>
      <c r="L62" s="75">
        <f t="shared" ref="L62:L74" si="15">K62/K$124</f>
        <v>0.50834715808245168</v>
      </c>
      <c r="M62" s="3"/>
    </row>
    <row r="63" spans="1:13">
      <c r="A63" s="65" t="s">
        <v>30</v>
      </c>
      <c r="B63" s="55" t="s">
        <v>51</v>
      </c>
      <c r="C63" s="65">
        <v>6</v>
      </c>
      <c r="D63" s="59">
        <v>23.200141757198079</v>
      </c>
      <c r="E63" s="58">
        <v>22.757352421890815</v>
      </c>
      <c r="F63" s="59">
        <v>23.018561474965871</v>
      </c>
      <c r="G63" s="61">
        <f>AVERAGE(D63,F63)</f>
        <v>23.109351616081973</v>
      </c>
      <c r="H63" s="73">
        <f t="shared" ref="H63:H73" si="16">G63+R$12</f>
        <v>23.17267518776492</v>
      </c>
      <c r="I63" s="76">
        <f t="shared" si="14"/>
        <v>0.67620239325123288</v>
      </c>
      <c r="J63" s="81">
        <v>0.24904191379995885</v>
      </c>
      <c r="K63" s="82">
        <f t="shared" ref="K63:K74" si="17">I63/J63</f>
        <v>2.7152152139112924</v>
      </c>
      <c r="L63" s="75">
        <f t="shared" si="15"/>
        <v>0.44544089107863238</v>
      </c>
      <c r="M63" s="3"/>
    </row>
    <row r="64" spans="1:13">
      <c r="A64" s="65" t="s">
        <v>30</v>
      </c>
      <c r="B64" s="55" t="s">
        <v>51</v>
      </c>
      <c r="C64" s="65">
        <v>9</v>
      </c>
      <c r="D64" s="59"/>
      <c r="E64" s="59"/>
      <c r="F64" s="59">
        <v>27.112680442986676</v>
      </c>
      <c r="G64" s="62">
        <f t="shared" ref="G64:G74" si="18">AVERAGE(D64,E64,F64)</f>
        <v>27.112680442986676</v>
      </c>
      <c r="H64" s="73">
        <f t="shared" si="16"/>
        <v>27.176004014669623</v>
      </c>
      <c r="I64" s="76">
        <f t="shared" si="14"/>
        <v>4.2165246551405328E-2</v>
      </c>
      <c r="J64" s="81">
        <v>0.32779911162454839</v>
      </c>
      <c r="K64" s="82">
        <f t="shared" si="17"/>
        <v>0.12863136310052048</v>
      </c>
      <c r="L64" s="75">
        <f t="shared" si="15"/>
        <v>2.1102441053877694E-2</v>
      </c>
      <c r="M64" s="3"/>
    </row>
    <row r="65" spans="1:13">
      <c r="A65" s="65" t="s">
        <v>30</v>
      </c>
      <c r="B65" s="55" t="s">
        <v>51</v>
      </c>
      <c r="C65" s="65">
        <v>12</v>
      </c>
      <c r="D65" s="59">
        <v>26.750505385739928</v>
      </c>
      <c r="E65" s="59">
        <v>26.698877377255428</v>
      </c>
      <c r="F65" s="59">
        <v>27.004218293636701</v>
      </c>
      <c r="G65" s="62">
        <f t="shared" si="18"/>
        <v>26.817867018877351</v>
      </c>
      <c r="H65" s="73">
        <f t="shared" si="16"/>
        <v>26.881190590560298</v>
      </c>
      <c r="I65" s="76">
        <f t="shared" si="14"/>
        <v>5.172521778290836E-2</v>
      </c>
      <c r="J65" s="81">
        <v>0.20720901153228671</v>
      </c>
      <c r="K65" s="82">
        <f t="shared" si="17"/>
        <v>0.24962822514525959</v>
      </c>
      <c r="L65" s="75">
        <f t="shared" si="15"/>
        <v>4.0952414555347545E-2</v>
      </c>
      <c r="M65" s="3"/>
    </row>
    <row r="66" spans="1:13">
      <c r="A66" s="65" t="s">
        <v>30</v>
      </c>
      <c r="B66" s="55" t="s">
        <v>51</v>
      </c>
      <c r="C66" s="65">
        <v>18</v>
      </c>
      <c r="D66" s="59">
        <v>27.62541413761377</v>
      </c>
      <c r="E66" s="59">
        <v>27.577690626107092</v>
      </c>
      <c r="F66" s="59">
        <v>27.312546342211391</v>
      </c>
      <c r="G66" s="62">
        <f t="shared" si="18"/>
        <v>27.50521703531075</v>
      </c>
      <c r="H66" s="73">
        <f t="shared" si="16"/>
        <v>27.568540606993697</v>
      </c>
      <c r="I66" s="76">
        <f t="shared" si="14"/>
        <v>3.212102204237717E-2</v>
      </c>
      <c r="J66" s="81">
        <v>0.20060646953433064</v>
      </c>
      <c r="K66" s="82">
        <f t="shared" si="17"/>
        <v>0.16011957200054389</v>
      </c>
      <c r="L66" s="75">
        <f t="shared" si="15"/>
        <v>2.6268195782649918E-2</v>
      </c>
      <c r="M66" s="3"/>
    </row>
    <row r="67" spans="1:13">
      <c r="A67" s="65" t="s">
        <v>29</v>
      </c>
      <c r="B67" s="55" t="s">
        <v>24</v>
      </c>
      <c r="C67" s="65">
        <v>6</v>
      </c>
      <c r="D67" s="59">
        <v>23.521084375255469</v>
      </c>
      <c r="E67" s="59">
        <v>23.513450977625251</v>
      </c>
      <c r="F67" s="59">
        <v>23.556311107413457</v>
      </c>
      <c r="G67" s="62">
        <f t="shared" si="18"/>
        <v>23.530282153431397</v>
      </c>
      <c r="H67" s="73">
        <f t="shared" si="16"/>
        <v>23.593605725114344</v>
      </c>
      <c r="I67" s="76">
        <f t="shared" si="14"/>
        <v>0.50508443552448501</v>
      </c>
      <c r="J67" s="81">
        <v>0.331789883398111</v>
      </c>
      <c r="K67" s="82">
        <f t="shared" si="17"/>
        <v>1.5223020977961519</v>
      </c>
      <c r="L67" s="75">
        <f t="shared" si="15"/>
        <v>0.24973917332924278</v>
      </c>
      <c r="M67" s="3"/>
    </row>
    <row r="68" spans="1:13">
      <c r="A68" s="65" t="s">
        <v>29</v>
      </c>
      <c r="B68" s="55" t="s">
        <v>24</v>
      </c>
      <c r="C68" s="65">
        <v>9</v>
      </c>
      <c r="D68" s="59">
        <v>30.706613032063231</v>
      </c>
      <c r="E68" s="59">
        <v>30.776445132117228</v>
      </c>
      <c r="F68" s="59">
        <v>30.445214792306032</v>
      </c>
      <c r="G68" s="62">
        <f t="shared" si="18"/>
        <v>30.642757652162164</v>
      </c>
      <c r="H68" s="73">
        <f t="shared" si="16"/>
        <v>30.706081223845111</v>
      </c>
      <c r="I68" s="76">
        <f t="shared" si="14"/>
        <v>3.6500222943272884E-3</v>
      </c>
      <c r="J68" s="81">
        <v>0.24958919915731484</v>
      </c>
      <c r="K68" s="82">
        <f t="shared" si="17"/>
        <v>1.4624119579896955E-2</v>
      </c>
      <c r="L68" s="75">
        <f t="shared" si="15"/>
        <v>2.3991397895587207E-3</v>
      </c>
      <c r="M68" s="3"/>
    </row>
    <row r="69" spans="1:13">
      <c r="A69" s="65" t="s">
        <v>29</v>
      </c>
      <c r="B69" s="55" t="s">
        <v>24</v>
      </c>
      <c r="C69" s="65">
        <v>12</v>
      </c>
      <c r="D69" s="59">
        <v>30.797413735884415</v>
      </c>
      <c r="E69" s="59">
        <v>31.167731986637065</v>
      </c>
      <c r="F69" s="59">
        <v>31.144696027640045</v>
      </c>
      <c r="G69" s="62">
        <f t="shared" si="18"/>
        <v>31.036613916720512</v>
      </c>
      <c r="H69" s="73">
        <f t="shared" si="16"/>
        <v>31.099937488403459</v>
      </c>
      <c r="I69" s="76">
        <f t="shared" si="14"/>
        <v>2.7780046446920308E-3</v>
      </c>
      <c r="J69" s="81">
        <v>0.10122786492199166</v>
      </c>
      <c r="K69" s="82">
        <f t="shared" si="17"/>
        <v>2.7443082463833649E-2</v>
      </c>
      <c r="L69" s="75">
        <f t="shared" si="15"/>
        <v>4.5021370843842893E-3</v>
      </c>
      <c r="M69" s="3"/>
    </row>
    <row r="70" spans="1:13">
      <c r="A70" s="65" t="s">
        <v>29</v>
      </c>
      <c r="B70" s="55" t="s">
        <v>24</v>
      </c>
      <c r="C70" s="65">
        <v>18</v>
      </c>
      <c r="D70" s="59">
        <v>28.986303209044902</v>
      </c>
      <c r="E70" s="59">
        <v>28.589303278635228</v>
      </c>
      <c r="F70" s="59">
        <v>28.812931789280206</v>
      </c>
      <c r="G70" s="62">
        <f t="shared" si="18"/>
        <v>28.796179425653445</v>
      </c>
      <c r="H70" s="73">
        <f t="shared" si="16"/>
        <v>28.859502997336392</v>
      </c>
      <c r="I70" s="76">
        <f t="shared" si="14"/>
        <v>1.312716525917002E-2</v>
      </c>
      <c r="J70" s="81">
        <v>0.1422525289476039</v>
      </c>
      <c r="K70" s="82">
        <f t="shared" si="17"/>
        <v>9.2280716246564379E-2</v>
      </c>
      <c r="L70" s="75">
        <f t="shared" si="15"/>
        <v>1.5138985765710655E-2</v>
      </c>
      <c r="M70" s="3"/>
    </row>
    <row r="71" spans="1:13">
      <c r="A71" s="65" t="s">
        <v>48</v>
      </c>
      <c r="B71" s="7" t="s">
        <v>63</v>
      </c>
      <c r="C71" s="13" t="s">
        <v>67</v>
      </c>
      <c r="D71" s="59">
        <v>25.971396859134202</v>
      </c>
      <c r="E71" s="59">
        <v>25.922179562597531</v>
      </c>
      <c r="F71" s="59">
        <v>25.799594449142841</v>
      </c>
      <c r="G71" s="62">
        <f t="shared" si="18"/>
        <v>25.897723623624859</v>
      </c>
      <c r="H71" s="73">
        <f t="shared" si="16"/>
        <v>25.961047195307806</v>
      </c>
      <c r="I71" s="76">
        <f t="shared" si="14"/>
        <v>9.7879803807349772E-2</v>
      </c>
      <c r="J71" s="81">
        <v>0.32581131489869469</v>
      </c>
      <c r="K71" s="82">
        <f t="shared" si="17"/>
        <v>0.30041867587620086</v>
      </c>
      <c r="L71" s="75">
        <f t="shared" si="15"/>
        <v>4.9284771974369798E-2</v>
      </c>
      <c r="M71" s="3"/>
    </row>
    <row r="72" spans="1:13">
      <c r="A72" s="65" t="s">
        <v>48</v>
      </c>
      <c r="B72" s="7" t="s">
        <v>63</v>
      </c>
      <c r="C72" s="13" t="s">
        <v>68</v>
      </c>
      <c r="D72" s="59">
        <v>26.831997739622118</v>
      </c>
      <c r="E72" s="59">
        <v>26.871750002026872</v>
      </c>
      <c r="F72" s="59">
        <v>27.198617597934959</v>
      </c>
      <c r="G72" s="62">
        <f t="shared" si="18"/>
        <v>26.967455113194649</v>
      </c>
      <c r="H72" s="73">
        <f t="shared" si="16"/>
        <v>27.030778684877596</v>
      </c>
      <c r="I72" s="76">
        <f t="shared" si="14"/>
        <v>4.6630688141731734E-2</v>
      </c>
      <c r="J72" s="81">
        <v>0.25563977328401899</v>
      </c>
      <c r="K72" s="82">
        <f t="shared" si="17"/>
        <v>0.18240779806170637</v>
      </c>
      <c r="L72" s="75">
        <f t="shared" si="15"/>
        <v>2.9924660001905936E-2</v>
      </c>
      <c r="M72" s="3"/>
    </row>
    <row r="73" spans="1:13">
      <c r="A73" s="65" t="s">
        <v>48</v>
      </c>
      <c r="B73" s="7" t="s">
        <v>63</v>
      </c>
      <c r="C73" s="13" t="s">
        <v>69</v>
      </c>
      <c r="D73" s="59">
        <v>26.269033458956514</v>
      </c>
      <c r="E73" s="59">
        <v>25.874136787043057</v>
      </c>
      <c r="F73" s="59">
        <v>26.342297423447839</v>
      </c>
      <c r="G73" s="62">
        <f t="shared" si="18"/>
        <v>26.161822556482473</v>
      </c>
      <c r="H73" s="73">
        <f t="shared" si="16"/>
        <v>26.22514612816542</v>
      </c>
      <c r="I73" s="76">
        <f t="shared" si="14"/>
        <v>8.1506339577865669E-2</v>
      </c>
      <c r="J73" s="81">
        <v>0.27132395150131366</v>
      </c>
      <c r="K73" s="82">
        <f t="shared" si="17"/>
        <v>0.30040230184938554</v>
      </c>
      <c r="L73" s="75">
        <f t="shared" si="15"/>
        <v>4.9282085755959638E-2</v>
      </c>
      <c r="M73" s="3"/>
    </row>
    <row r="74" spans="1:13">
      <c r="A74" s="65" t="s">
        <v>48</v>
      </c>
      <c r="B74" s="7" t="s">
        <v>63</v>
      </c>
      <c r="C74" s="13" t="s">
        <v>18</v>
      </c>
      <c r="D74" s="59">
        <v>26.723865726011468</v>
      </c>
      <c r="E74" s="59">
        <v>26.803164768137574</v>
      </c>
      <c r="F74" s="59">
        <v>26.979839335170553</v>
      </c>
      <c r="G74" s="62">
        <f t="shared" si="18"/>
        <v>26.835623276439865</v>
      </c>
      <c r="H74" s="73">
        <f>G74+R$12</f>
        <v>26.898946848122812</v>
      </c>
      <c r="I74" s="76">
        <f t="shared" si="14"/>
        <v>5.1092500958230883E-2</v>
      </c>
      <c r="J74" s="81">
        <v>0.20698667765919024</v>
      </c>
      <c r="K74" s="82">
        <f t="shared" si="17"/>
        <v>0.24683956250728473</v>
      </c>
      <c r="L74" s="75">
        <f t="shared" si="15"/>
        <v>4.0494924348305046E-2</v>
      </c>
      <c r="M74" s="3"/>
    </row>
    <row r="75" spans="1:13">
      <c r="A75" s="65"/>
      <c r="C75" s="65"/>
      <c r="D75" s="59"/>
      <c r="E75" s="59"/>
      <c r="F75" s="59"/>
      <c r="G75" s="60"/>
      <c r="H75" s="69"/>
      <c r="J75" s="82"/>
      <c r="K75" s="82"/>
      <c r="L75" s="79"/>
      <c r="M75" s="3"/>
    </row>
    <row r="76" spans="1:13">
      <c r="A76" s="7" t="s">
        <v>65</v>
      </c>
      <c r="D76" s="98" t="s">
        <v>59</v>
      </c>
      <c r="E76" s="98"/>
      <c r="F76" s="98"/>
      <c r="J76" s="74"/>
      <c r="K76" s="74"/>
      <c r="L76" s="74"/>
      <c r="M76" s="3"/>
    </row>
    <row r="77" spans="1:13">
      <c r="A77" s="55" t="s">
        <v>55</v>
      </c>
      <c r="B77" s="55" t="s">
        <v>56</v>
      </c>
      <c r="C77" s="55" t="s">
        <v>57</v>
      </c>
      <c r="D77" s="7" t="s">
        <v>4</v>
      </c>
      <c r="E77" s="7" t="s">
        <v>5</v>
      </c>
      <c r="F77" s="7" t="s">
        <v>58</v>
      </c>
      <c r="G77" s="7" t="s">
        <v>6</v>
      </c>
      <c r="H77" s="44" t="s">
        <v>7</v>
      </c>
      <c r="I77" s="74" t="s">
        <v>8</v>
      </c>
      <c r="J77" s="74" t="s">
        <v>80</v>
      </c>
      <c r="K77" s="77" t="s">
        <v>81</v>
      </c>
      <c r="L77" s="77" t="s">
        <v>82</v>
      </c>
      <c r="M77" s="3"/>
    </row>
    <row r="78" spans="1:13">
      <c r="A78" s="65" t="s">
        <v>42</v>
      </c>
      <c r="B78" s="7" t="s">
        <v>51</v>
      </c>
      <c r="C78" s="65">
        <v>3</v>
      </c>
      <c r="D78" s="59">
        <v>27.158054753016032</v>
      </c>
      <c r="E78" s="59">
        <v>26.860186944237157</v>
      </c>
      <c r="F78" s="59">
        <v>26.734957328417025</v>
      </c>
      <c r="G78" s="62">
        <f>AVERAGE(D78,E78,F78)</f>
        <v>26.917733008556738</v>
      </c>
      <c r="H78" s="73">
        <f>G78+R$17</f>
        <v>27.007646834308677</v>
      </c>
      <c r="I78" s="76">
        <f t="shared" ref="I78:I121" si="19">POWER(2,H$124-H78)</f>
        <v>4.7384380316364855E-2</v>
      </c>
      <c r="J78" s="77">
        <v>0.17010929054568863</v>
      </c>
      <c r="K78" s="82">
        <f>I78/J78</f>
        <v>0.27855257149307883</v>
      </c>
      <c r="L78" s="75">
        <f t="shared" ref="L78:L121" si="20">K78/K$124</f>
        <v>4.5697558345434056E-2</v>
      </c>
      <c r="M78" s="3"/>
    </row>
    <row r="79" spans="1:13">
      <c r="A79" s="65" t="s">
        <v>42</v>
      </c>
      <c r="B79" s="7" t="s">
        <v>51</v>
      </c>
      <c r="C79" s="65">
        <v>6</v>
      </c>
      <c r="D79" s="59">
        <v>26.592222388222389</v>
      </c>
      <c r="E79" s="59">
        <v>26.276104413811296</v>
      </c>
      <c r="F79" s="59">
        <v>25.88626449787505</v>
      </c>
      <c r="G79" s="62">
        <f>AVERAGE(D79,E79,F79)</f>
        <v>26.251530433302914</v>
      </c>
      <c r="H79" s="73">
        <f t="shared" ref="H79:H117" si="21">G79+R$17</f>
        <v>26.341444259054853</v>
      </c>
      <c r="I79" s="76">
        <f t="shared" si="19"/>
        <v>7.5193822646446876E-2</v>
      </c>
      <c r="J79" s="77">
        <v>0.23856663623433638</v>
      </c>
      <c r="K79" s="82">
        <f t="shared" ref="K79:K117" si="22">I79/J79</f>
        <v>0.31519001916339379</v>
      </c>
      <c r="L79" s="75">
        <f t="shared" si="20"/>
        <v>5.1708064346394106E-2</v>
      </c>
      <c r="M79" s="3"/>
    </row>
    <row r="80" spans="1:13">
      <c r="A80" s="65" t="s">
        <v>42</v>
      </c>
      <c r="B80" s="7" t="s">
        <v>51</v>
      </c>
      <c r="C80" s="65">
        <v>9</v>
      </c>
      <c r="D80" s="58">
        <v>32.069186477184488</v>
      </c>
      <c r="E80" s="59">
        <v>30.548014377372564</v>
      </c>
      <c r="F80" s="59">
        <v>30.5420220076196</v>
      </c>
      <c r="G80" s="62">
        <f>AVERAGE(E80,F80)</f>
        <v>30.54501819249608</v>
      </c>
      <c r="H80" s="73">
        <f t="shared" si="21"/>
        <v>30.634932018248019</v>
      </c>
      <c r="I80" s="76">
        <f t="shared" si="19"/>
        <v>3.8345425579963499E-3</v>
      </c>
      <c r="J80" s="77">
        <v>3.8177935195743376E-2</v>
      </c>
      <c r="K80" s="82">
        <f t="shared" si="22"/>
        <v>0.10043870990759814</v>
      </c>
      <c r="L80" s="75">
        <f t="shared" si="20"/>
        <v>1.6477334176240529E-2</v>
      </c>
      <c r="M80" s="3"/>
    </row>
    <row r="81" spans="1:13">
      <c r="A81" s="65" t="s">
        <v>42</v>
      </c>
      <c r="B81" s="7" t="s">
        <v>51</v>
      </c>
      <c r="C81" s="65">
        <v>12</v>
      </c>
      <c r="D81" s="59">
        <v>26.519698943624022</v>
      </c>
      <c r="E81" s="59">
        <v>26.263599092084377</v>
      </c>
      <c r="F81" s="59">
        <v>26.77048625457136</v>
      </c>
      <c r="G81" s="62">
        <f t="shared" ref="G81:G116" si="23">AVERAGE(D81,E81,F81)</f>
        <v>26.51792809675992</v>
      </c>
      <c r="H81" s="73">
        <f t="shared" si="21"/>
        <v>26.607841922511859</v>
      </c>
      <c r="I81" s="76">
        <f t="shared" si="19"/>
        <v>6.2515610439622477E-2</v>
      </c>
      <c r="J81" s="77">
        <v>0.2061496046187774</v>
      </c>
      <c r="K81" s="82">
        <f t="shared" si="22"/>
        <v>0.30325360339754037</v>
      </c>
      <c r="L81" s="75">
        <f t="shared" si="20"/>
        <v>4.9749852103112058E-2</v>
      </c>
      <c r="M81" s="3"/>
    </row>
    <row r="82" spans="1:13">
      <c r="A82" s="65" t="s">
        <v>42</v>
      </c>
      <c r="B82" s="7" t="s">
        <v>51</v>
      </c>
      <c r="C82" s="65">
        <v>15</v>
      </c>
      <c r="D82" s="59">
        <v>25.201650865414088</v>
      </c>
      <c r="E82" s="59">
        <v>25.380352225556184</v>
      </c>
      <c r="F82" s="59">
        <v>25.537717936681393</v>
      </c>
      <c r="G82" s="62">
        <f t="shared" si="23"/>
        <v>25.373240342550556</v>
      </c>
      <c r="H82" s="73">
        <f t="shared" si="21"/>
        <v>25.463154168302495</v>
      </c>
      <c r="I82" s="76">
        <f t="shared" si="19"/>
        <v>0.13822093483729489</v>
      </c>
      <c r="J82" s="77">
        <v>5.9785832654285401E-2</v>
      </c>
      <c r="K82" s="82">
        <f t="shared" si="22"/>
        <v>2.3119345955514987</v>
      </c>
      <c r="L82" s="75">
        <f t="shared" si="20"/>
        <v>0.37928124484633297</v>
      </c>
      <c r="M82" s="3"/>
    </row>
    <row r="83" spans="1:13">
      <c r="A83" s="65" t="s">
        <v>42</v>
      </c>
      <c r="B83" s="7" t="s">
        <v>51</v>
      </c>
      <c r="C83" s="65">
        <v>18</v>
      </c>
      <c r="D83" s="59">
        <v>28.870580716862342</v>
      </c>
      <c r="E83" s="59">
        <v>28.694384396489848</v>
      </c>
      <c r="F83" s="59">
        <v>27.902719686737697</v>
      </c>
      <c r="G83" s="62">
        <f t="shared" si="23"/>
        <v>28.489228266696628</v>
      </c>
      <c r="H83" s="73">
        <f t="shared" si="21"/>
        <v>28.579142092448567</v>
      </c>
      <c r="I83" s="76">
        <f t="shared" si="19"/>
        <v>1.5942924690795137E-2</v>
      </c>
      <c r="J83" s="77">
        <v>0.28718859883837822</v>
      </c>
      <c r="K83" s="82">
        <f t="shared" si="22"/>
        <v>5.5513779987371205E-2</v>
      </c>
      <c r="L83" s="75">
        <f t="shared" si="20"/>
        <v>9.1072366927027904E-3</v>
      </c>
      <c r="M83" s="3"/>
    </row>
    <row r="84" spans="1:13">
      <c r="A84" s="65" t="s">
        <v>41</v>
      </c>
      <c r="B84" s="7" t="s">
        <v>24</v>
      </c>
      <c r="C84" s="65">
        <v>3</v>
      </c>
      <c r="D84" s="59">
        <v>27.656063564398146</v>
      </c>
      <c r="E84" s="59">
        <v>27.170661046609602</v>
      </c>
      <c r="F84" s="59">
        <v>27.195908418968052</v>
      </c>
      <c r="G84" s="62">
        <f t="shared" si="23"/>
        <v>27.340877676658597</v>
      </c>
      <c r="H84" s="73">
        <f t="shared" si="21"/>
        <v>27.430791502410536</v>
      </c>
      <c r="I84" s="76">
        <f t="shared" si="19"/>
        <v>3.5339139292356388E-2</v>
      </c>
      <c r="J84" s="77">
        <v>0.19888020859789993</v>
      </c>
      <c r="K84" s="82">
        <f t="shared" si="22"/>
        <v>0.17769057837125354</v>
      </c>
      <c r="L84" s="75">
        <f t="shared" si="20"/>
        <v>2.9150783024654427E-2</v>
      </c>
      <c r="M84" s="3"/>
    </row>
    <row r="85" spans="1:13">
      <c r="A85" s="65" t="s">
        <v>41</v>
      </c>
      <c r="B85" s="7" t="s">
        <v>24</v>
      </c>
      <c r="C85" s="65">
        <v>6</v>
      </c>
      <c r="D85" s="59">
        <v>28.183003235656024</v>
      </c>
      <c r="E85" s="59">
        <v>26.976215611686655</v>
      </c>
      <c r="F85" s="59">
        <v>28.023661549492004</v>
      </c>
      <c r="G85" s="62">
        <f t="shared" si="23"/>
        <v>27.727626798944897</v>
      </c>
      <c r="H85" s="73">
        <f t="shared" si="21"/>
        <v>27.817540624696836</v>
      </c>
      <c r="I85" s="76">
        <f t="shared" si="19"/>
        <v>2.702918066702498E-2</v>
      </c>
      <c r="J85" s="77">
        <v>0.10214304939720305</v>
      </c>
      <c r="K85" s="82">
        <f t="shared" si="22"/>
        <v>0.26462085111554456</v>
      </c>
      <c r="L85" s="75">
        <f t="shared" si="20"/>
        <v>4.3412009153078225E-2</v>
      </c>
      <c r="M85" s="3"/>
    </row>
    <row r="86" spans="1:13">
      <c r="A86" s="65" t="s">
        <v>41</v>
      </c>
      <c r="B86" s="7" t="s">
        <v>24</v>
      </c>
      <c r="C86" s="65">
        <v>9</v>
      </c>
      <c r="D86" s="59">
        <v>28.644769223326115</v>
      </c>
      <c r="E86" s="59">
        <v>28.580742142257066</v>
      </c>
      <c r="F86" s="59">
        <v>28.452931130027466</v>
      </c>
      <c r="G86" s="62">
        <f t="shared" si="23"/>
        <v>28.559480831870218</v>
      </c>
      <c r="H86" s="73">
        <f t="shared" si="21"/>
        <v>28.649394657622157</v>
      </c>
      <c r="I86" s="76">
        <f t="shared" si="19"/>
        <v>1.518517723710266E-2</v>
      </c>
      <c r="J86" s="77">
        <v>0.18536371472886445</v>
      </c>
      <c r="K86" s="82">
        <f t="shared" si="22"/>
        <v>8.1920980378033262E-2</v>
      </c>
      <c r="L86" s="75">
        <f t="shared" si="20"/>
        <v>1.3439433570741061E-2</v>
      </c>
      <c r="M86" s="3"/>
    </row>
    <row r="87" spans="1:13">
      <c r="A87" s="65" t="s">
        <v>41</v>
      </c>
      <c r="B87" s="7" t="s">
        <v>24</v>
      </c>
      <c r="C87" s="65">
        <v>12</v>
      </c>
      <c r="D87" s="59">
        <v>26.781142213337013</v>
      </c>
      <c r="E87" s="59">
        <v>26.802595209585803</v>
      </c>
      <c r="F87" s="59">
        <v>26.605085963962679</v>
      </c>
      <c r="G87" s="62">
        <f t="shared" si="23"/>
        <v>26.7296077956285</v>
      </c>
      <c r="H87" s="73">
        <f t="shared" si="21"/>
        <v>26.819521621380439</v>
      </c>
      <c r="I87" s="76">
        <f t="shared" si="19"/>
        <v>5.3984183533691679E-2</v>
      </c>
      <c r="J87" s="77">
        <v>0.14889136379407172</v>
      </c>
      <c r="K87" s="82">
        <f t="shared" si="22"/>
        <v>0.36257431027602099</v>
      </c>
      <c r="L87" s="75">
        <f t="shared" si="20"/>
        <v>5.9481628942009826E-2</v>
      </c>
      <c r="M87" s="3"/>
    </row>
    <row r="88" spans="1:13">
      <c r="A88" s="65" t="s">
        <v>41</v>
      </c>
      <c r="B88" s="7" t="s">
        <v>24</v>
      </c>
      <c r="C88" s="65">
        <v>15</v>
      </c>
      <c r="D88" s="59">
        <v>24.941074038803137</v>
      </c>
      <c r="E88" s="59">
        <v>24.834077137682947</v>
      </c>
      <c r="F88" s="59">
        <v>24.969896113958782</v>
      </c>
      <c r="G88" s="62">
        <f t="shared" si="23"/>
        <v>24.91501576348162</v>
      </c>
      <c r="H88" s="73">
        <f t="shared" si="21"/>
        <v>25.004929589233559</v>
      </c>
      <c r="I88" s="76">
        <f t="shared" si="19"/>
        <v>0.18989484224705669</v>
      </c>
      <c r="J88" s="77">
        <v>3.1152936720591298E-2</v>
      </c>
      <c r="K88" s="82">
        <f t="shared" si="22"/>
        <v>6.0955679379511283</v>
      </c>
      <c r="L88" s="75">
        <f t="shared" si="20"/>
        <v>1</v>
      </c>
      <c r="M88" s="3"/>
    </row>
    <row r="89" spans="1:13">
      <c r="A89" s="65" t="s">
        <v>41</v>
      </c>
      <c r="B89" s="7" t="s">
        <v>24</v>
      </c>
      <c r="C89" s="65">
        <v>18</v>
      </c>
      <c r="D89" s="59">
        <v>30.44085339561569</v>
      </c>
      <c r="E89" s="59">
        <v>29.669140365923155</v>
      </c>
      <c r="F89" s="59">
        <v>28.674391962991635</v>
      </c>
      <c r="G89" s="62">
        <f t="shared" si="23"/>
        <v>29.594795241510159</v>
      </c>
      <c r="H89" s="73">
        <f t="shared" si="21"/>
        <v>29.684709067262098</v>
      </c>
      <c r="I89" s="76">
        <f t="shared" si="19"/>
        <v>7.4089928044867607E-3</v>
      </c>
      <c r="J89" s="77">
        <v>0.15227640984599089</v>
      </c>
      <c r="K89" s="82">
        <f t="shared" si="22"/>
        <v>4.8654895475799945E-2</v>
      </c>
      <c r="L89" s="75">
        <f t="shared" si="20"/>
        <v>7.9820118438634052E-3</v>
      </c>
      <c r="M89" s="3"/>
    </row>
    <row r="90" spans="1:13">
      <c r="A90" s="65" t="s">
        <v>43</v>
      </c>
      <c r="B90" s="7" t="s">
        <v>24</v>
      </c>
      <c r="C90" s="65">
        <v>3</v>
      </c>
      <c r="D90" s="59">
        <v>26.680698775133749</v>
      </c>
      <c r="E90" s="59">
        <v>27.438199977291092</v>
      </c>
      <c r="F90" s="59">
        <v>27.731121589382646</v>
      </c>
      <c r="G90" s="62">
        <f t="shared" si="23"/>
        <v>27.283340113935832</v>
      </c>
      <c r="H90" s="73">
        <f t="shared" si="21"/>
        <v>27.373253939687771</v>
      </c>
      <c r="I90" s="76">
        <f t="shared" si="19"/>
        <v>3.677701695922362E-2</v>
      </c>
      <c r="J90" s="77">
        <v>7.7886507957971488E-2</v>
      </c>
      <c r="K90" s="82">
        <f t="shared" si="22"/>
        <v>0.47218726225431684</v>
      </c>
      <c r="L90" s="75">
        <f t="shared" si="20"/>
        <v>7.7464030761509442E-2</v>
      </c>
      <c r="M90" s="3"/>
    </row>
    <row r="91" spans="1:13">
      <c r="A91" s="65" t="s">
        <v>43</v>
      </c>
      <c r="B91" s="7" t="s">
        <v>24</v>
      </c>
      <c r="C91" s="65">
        <v>6</v>
      </c>
      <c r="D91" s="59">
        <v>29.789889075332024</v>
      </c>
      <c r="E91" s="59">
        <v>30.412328151119624</v>
      </c>
      <c r="F91" s="59">
        <v>29.348235000215723</v>
      </c>
      <c r="G91" s="62">
        <f t="shared" si="23"/>
        <v>29.850150742222457</v>
      </c>
      <c r="H91" s="73">
        <f t="shared" si="21"/>
        <v>29.940064567974396</v>
      </c>
      <c r="I91" s="76">
        <f t="shared" si="19"/>
        <v>6.2071109415443113E-3</v>
      </c>
      <c r="J91" s="77">
        <v>0.11545475050098999</v>
      </c>
      <c r="K91" s="82">
        <f t="shared" si="22"/>
        <v>5.376228275241985E-2</v>
      </c>
      <c r="L91" s="75">
        <f t="shared" si="20"/>
        <v>8.8198972269170842E-3</v>
      </c>
      <c r="M91" s="3"/>
    </row>
    <row r="92" spans="1:13">
      <c r="A92" s="65" t="s">
        <v>43</v>
      </c>
      <c r="B92" s="7" t="s">
        <v>24</v>
      </c>
      <c r="C92" s="65">
        <v>9</v>
      </c>
      <c r="D92" s="59">
        <v>30.606099958934031</v>
      </c>
      <c r="E92" s="59">
        <v>29.426800536550004</v>
      </c>
      <c r="F92" s="59">
        <v>30.159946277605314</v>
      </c>
      <c r="G92" s="62">
        <f t="shared" si="23"/>
        <v>30.064282257696448</v>
      </c>
      <c r="H92" s="73">
        <f t="shared" si="21"/>
        <v>30.154196083448387</v>
      </c>
      <c r="I92" s="76">
        <f t="shared" si="19"/>
        <v>5.3509328204380353E-3</v>
      </c>
      <c r="J92" s="77">
        <v>0.1204843100074288</v>
      </c>
      <c r="K92" s="82">
        <f t="shared" si="22"/>
        <v>4.4411864251105458E-2</v>
      </c>
      <c r="L92" s="75">
        <f t="shared" si="20"/>
        <v>7.2859272020571377E-3</v>
      </c>
      <c r="M92" s="3"/>
    </row>
    <row r="93" spans="1:13">
      <c r="A93" s="65" t="s">
        <v>43</v>
      </c>
      <c r="B93" s="7" t="s">
        <v>24</v>
      </c>
      <c r="C93" s="65">
        <v>12</v>
      </c>
      <c r="D93" s="59">
        <v>28.62179432360702</v>
      </c>
      <c r="E93" s="59">
        <v>28.385068240793185</v>
      </c>
      <c r="F93" s="59">
        <v>28.276939513748786</v>
      </c>
      <c r="G93" s="62">
        <f t="shared" si="23"/>
        <v>28.427934026049666</v>
      </c>
      <c r="H93" s="73">
        <f t="shared" si="21"/>
        <v>28.517847851801605</v>
      </c>
      <c r="I93" s="76">
        <f t="shared" si="19"/>
        <v>1.6634869555151387E-2</v>
      </c>
      <c r="J93" s="77">
        <v>6.0566542707620255E-2</v>
      </c>
      <c r="K93" s="82">
        <f t="shared" si="22"/>
        <v>0.27465443479999807</v>
      </c>
      <c r="L93" s="75">
        <f t="shared" si="20"/>
        <v>4.5058054900839355E-2</v>
      </c>
      <c r="M93" s="3"/>
    </row>
    <row r="94" spans="1:13">
      <c r="A94" s="65" t="s">
        <v>43</v>
      </c>
      <c r="B94" s="7" t="s">
        <v>24</v>
      </c>
      <c r="C94" s="65">
        <v>15</v>
      </c>
      <c r="D94" s="59">
        <v>24.780081471182573</v>
      </c>
      <c r="E94" s="59">
        <v>24.734619578910952</v>
      </c>
      <c r="F94" s="59">
        <v>24.668895999879659</v>
      </c>
      <c r="G94" s="62">
        <f t="shared" si="23"/>
        <v>24.727865683324392</v>
      </c>
      <c r="H94" s="73">
        <f t="shared" si="21"/>
        <v>24.817779509076331</v>
      </c>
      <c r="I94" s="76">
        <f t="shared" si="19"/>
        <v>0.21619764392659166</v>
      </c>
      <c r="J94" s="77">
        <v>0.13018285745587016</v>
      </c>
      <c r="K94" s="82">
        <f t="shared" si="22"/>
        <v>1.6607228336486553</v>
      </c>
      <c r="L94" s="75">
        <f t="shared" si="20"/>
        <v>0.27244759644281241</v>
      </c>
      <c r="M94" s="3"/>
    </row>
    <row r="95" spans="1:13">
      <c r="A95" s="65" t="s">
        <v>43</v>
      </c>
      <c r="B95" s="7" t="s">
        <v>24</v>
      </c>
      <c r="C95" s="65">
        <v>18</v>
      </c>
      <c r="D95" s="59">
        <v>30.673958210559899</v>
      </c>
      <c r="E95" s="59">
        <v>30.206406690853107</v>
      </c>
      <c r="F95" s="59">
        <v>29.92999308941646</v>
      </c>
      <c r="G95" s="62">
        <f t="shared" si="23"/>
        <v>30.270119330276486</v>
      </c>
      <c r="H95" s="73">
        <f t="shared" si="21"/>
        <v>30.360033156028425</v>
      </c>
      <c r="I95" s="76">
        <f t="shared" si="19"/>
        <v>4.6394485776670227E-3</v>
      </c>
      <c r="J95" s="77">
        <v>0.31756974151664724</v>
      </c>
      <c r="K95" s="82">
        <f t="shared" si="22"/>
        <v>1.4609227426737757E-2</v>
      </c>
      <c r="L95" s="75">
        <f t="shared" si="20"/>
        <v>2.3966966778895885E-3</v>
      </c>
      <c r="M95" s="3"/>
    </row>
    <row r="96" spans="1:13">
      <c r="A96" s="65" t="s">
        <v>44</v>
      </c>
      <c r="B96" s="7" t="s">
        <v>51</v>
      </c>
      <c r="C96" s="65">
        <v>3</v>
      </c>
      <c r="D96" s="59">
        <v>25.219292467645623</v>
      </c>
      <c r="E96" s="59">
        <v>25.228907580221616</v>
      </c>
      <c r="F96" s="59">
        <v>25.258506351555774</v>
      </c>
      <c r="G96" s="62">
        <f t="shared" si="23"/>
        <v>25.23556879980767</v>
      </c>
      <c r="H96" s="73">
        <f t="shared" si="21"/>
        <v>25.325482625559609</v>
      </c>
      <c r="I96" s="76">
        <f t="shared" si="19"/>
        <v>0.15206073657080135</v>
      </c>
      <c r="J96" s="77">
        <v>0.26591007178397036</v>
      </c>
      <c r="K96" s="82">
        <f t="shared" si="22"/>
        <v>0.5718502332410258</v>
      </c>
      <c r="L96" s="75">
        <f t="shared" si="20"/>
        <v>9.3814102157844026E-2</v>
      </c>
      <c r="M96" s="3"/>
    </row>
    <row r="97" spans="1:13">
      <c r="A97" s="65" t="s">
        <v>44</v>
      </c>
      <c r="B97" s="7" t="s">
        <v>51</v>
      </c>
      <c r="C97" s="65">
        <v>6</v>
      </c>
      <c r="D97" s="59">
        <v>28.550060287217761</v>
      </c>
      <c r="E97" s="59">
        <v>28.460443397279811</v>
      </c>
      <c r="F97" s="59">
        <v>28.505740223922643</v>
      </c>
      <c r="G97" s="62">
        <f t="shared" si="23"/>
        <v>28.505414636140074</v>
      </c>
      <c r="H97" s="73">
        <f t="shared" si="21"/>
        <v>28.595328461892013</v>
      </c>
      <c r="I97" s="76">
        <f t="shared" si="19"/>
        <v>1.5765052157335497E-2</v>
      </c>
      <c r="J97" s="77">
        <v>0.21555089420812037</v>
      </c>
      <c r="K97" s="82">
        <f t="shared" si="22"/>
        <v>7.3138421509464493E-2</v>
      </c>
      <c r="L97" s="75">
        <f t="shared" si="20"/>
        <v>1.1998622975572663E-2</v>
      </c>
      <c r="M97" s="3"/>
    </row>
    <row r="98" spans="1:13">
      <c r="A98" s="65" t="s">
        <v>44</v>
      </c>
      <c r="B98" s="7" t="s">
        <v>51</v>
      </c>
      <c r="C98" s="65">
        <v>9</v>
      </c>
      <c r="D98" s="59">
        <v>30.768854633824539</v>
      </c>
      <c r="E98" s="59">
        <v>30.752462277395175</v>
      </c>
      <c r="F98" s="59">
        <v>30.67494552417536</v>
      </c>
      <c r="G98" s="62">
        <f t="shared" si="23"/>
        <v>30.732087478465022</v>
      </c>
      <c r="H98" s="73">
        <f t="shared" si="21"/>
        <v>30.822001304216961</v>
      </c>
      <c r="I98" s="76">
        <f t="shared" si="19"/>
        <v>3.3682172509230377E-3</v>
      </c>
      <c r="J98" s="77">
        <v>8.5134867785077062E-2</v>
      </c>
      <c r="K98" s="82">
        <f t="shared" si="22"/>
        <v>3.9563310997629088E-2</v>
      </c>
      <c r="L98" s="75">
        <f t="shared" si="20"/>
        <v>6.4905044780662882E-3</v>
      </c>
      <c r="M98" s="3"/>
    </row>
    <row r="99" spans="1:13">
      <c r="A99" s="65" t="s">
        <v>44</v>
      </c>
      <c r="B99" s="7" t="s">
        <v>51</v>
      </c>
      <c r="C99" s="65">
        <v>12</v>
      </c>
      <c r="D99" s="59">
        <v>26.799447403233035</v>
      </c>
      <c r="E99" s="59">
        <v>26.657831816037309</v>
      </c>
      <c r="F99" s="59">
        <v>27.066071200803805</v>
      </c>
      <c r="G99" s="62">
        <f t="shared" si="23"/>
        <v>26.841116806691385</v>
      </c>
      <c r="H99" s="73">
        <f t="shared" si="21"/>
        <v>26.931030632443324</v>
      </c>
      <c r="I99" s="76">
        <f t="shared" si="19"/>
        <v>4.996880693830847E-2</v>
      </c>
      <c r="J99" s="77">
        <v>8.6356652723513283E-2</v>
      </c>
      <c r="K99" s="82">
        <f t="shared" si="22"/>
        <v>0.5786329757163331</v>
      </c>
      <c r="L99" s="75">
        <f t="shared" si="20"/>
        <v>9.4926835629827469E-2</v>
      </c>
      <c r="M99" s="3"/>
    </row>
    <row r="100" spans="1:13">
      <c r="A100" s="65" t="s">
        <v>44</v>
      </c>
      <c r="B100" s="7" t="s">
        <v>51</v>
      </c>
      <c r="C100" s="65">
        <v>15</v>
      </c>
      <c r="D100" s="59">
        <v>26.005863140747991</v>
      </c>
      <c r="E100" s="59">
        <v>26.580463024515691</v>
      </c>
      <c r="F100" s="59">
        <v>26.19746432762927</v>
      </c>
      <c r="G100" s="62">
        <f t="shared" si="23"/>
        <v>26.261263497630988</v>
      </c>
      <c r="H100" s="73">
        <f t="shared" si="21"/>
        <v>26.351177323382927</v>
      </c>
      <c r="I100" s="76">
        <f t="shared" si="19"/>
        <v>7.4688238939348825E-2</v>
      </c>
      <c r="J100" s="77">
        <v>7.9659797501598059E-2</v>
      </c>
      <c r="K100" s="82">
        <f t="shared" si="22"/>
        <v>0.93759011799961578</v>
      </c>
      <c r="L100" s="75">
        <f t="shared" si="20"/>
        <v>0.15381505506027762</v>
      </c>
      <c r="M100" s="3"/>
    </row>
    <row r="101" spans="1:13">
      <c r="A101" s="65" t="s">
        <v>44</v>
      </c>
      <c r="B101" s="7" t="s">
        <v>51</v>
      </c>
      <c r="C101" s="65">
        <v>18</v>
      </c>
      <c r="D101" s="59">
        <v>27.490219026681782</v>
      </c>
      <c r="E101" s="59">
        <v>27.145097859673285</v>
      </c>
      <c r="F101" s="59">
        <v>27.307888905446713</v>
      </c>
      <c r="G101" s="62">
        <f t="shared" si="23"/>
        <v>27.314401930600596</v>
      </c>
      <c r="H101" s="73">
        <f t="shared" si="21"/>
        <v>27.404315756352535</v>
      </c>
      <c r="I101" s="76">
        <f t="shared" si="19"/>
        <v>3.5993655984463718E-2</v>
      </c>
      <c r="J101" s="77">
        <v>0.27896156605608374</v>
      </c>
      <c r="K101" s="82">
        <f t="shared" si="22"/>
        <v>0.12902729395069207</v>
      </c>
      <c r="L101" s="75">
        <f t="shared" si="20"/>
        <v>2.1167394944015889E-2</v>
      </c>
      <c r="M101" s="3"/>
    </row>
    <row r="102" spans="1:13">
      <c r="A102" s="65" t="s">
        <v>47</v>
      </c>
      <c r="B102" s="7" t="s">
        <v>51</v>
      </c>
      <c r="C102" s="65">
        <v>3</v>
      </c>
      <c r="D102" s="59">
        <v>26.785549665012262</v>
      </c>
      <c r="E102" s="59">
        <v>26.545446881891085</v>
      </c>
      <c r="F102" s="59">
        <v>26.80073123844145</v>
      </c>
      <c r="G102" s="62">
        <f t="shared" si="23"/>
        <v>26.710575928448264</v>
      </c>
      <c r="H102" s="73">
        <f t="shared" si="21"/>
        <v>26.800489754200203</v>
      </c>
      <c r="I102" s="76">
        <f t="shared" si="19"/>
        <v>5.4701054723863995E-2</v>
      </c>
      <c r="J102" s="77">
        <v>0.2898339594620345</v>
      </c>
      <c r="K102" s="82">
        <f t="shared" si="22"/>
        <v>0.18873238603714868</v>
      </c>
      <c r="L102" s="75">
        <f t="shared" si="20"/>
        <v>3.0962231568628259E-2</v>
      </c>
      <c r="M102" s="3"/>
    </row>
    <row r="103" spans="1:13">
      <c r="A103" s="65" t="s">
        <v>50</v>
      </c>
      <c r="B103" s="7" t="s">
        <v>51</v>
      </c>
      <c r="C103" s="65">
        <v>3</v>
      </c>
      <c r="D103" s="59">
        <v>27.56384274149254</v>
      </c>
      <c r="E103" s="59">
        <v>27.510754433166884</v>
      </c>
      <c r="F103" s="59">
        <v>27.460873821873577</v>
      </c>
      <c r="G103" s="62">
        <f t="shared" si="23"/>
        <v>27.511823665511002</v>
      </c>
      <c r="H103" s="73">
        <f t="shared" si="21"/>
        <v>27.601737491262941</v>
      </c>
      <c r="I103" s="76">
        <f t="shared" si="19"/>
        <v>3.1390345621027646E-2</v>
      </c>
      <c r="J103" s="77">
        <v>0.29923612062097837</v>
      </c>
      <c r="K103" s="82">
        <f t="shared" si="22"/>
        <v>0.10490159261484217</v>
      </c>
      <c r="L103" s="75">
        <f t="shared" si="20"/>
        <v>1.7209486250119983E-2</v>
      </c>
      <c r="M103" s="3"/>
    </row>
    <row r="104" spans="1:13">
      <c r="A104" s="65" t="s">
        <v>50</v>
      </c>
      <c r="B104" s="7" t="s">
        <v>51</v>
      </c>
      <c r="C104" s="65">
        <v>6</v>
      </c>
      <c r="D104" s="59">
        <v>24.548716542115915</v>
      </c>
      <c r="E104" s="59">
        <v>24.519450712068043</v>
      </c>
      <c r="F104" s="59">
        <v>24.70844757333937</v>
      </c>
      <c r="G104" s="62">
        <f t="shared" si="23"/>
        <v>24.592204942507777</v>
      </c>
      <c r="H104" s="73">
        <f t="shared" si="21"/>
        <v>24.682118768259716</v>
      </c>
      <c r="I104" s="76">
        <f t="shared" si="19"/>
        <v>0.2375138333585286</v>
      </c>
      <c r="J104" s="77">
        <v>0.37963636963328606</v>
      </c>
      <c r="K104" s="82">
        <f t="shared" si="22"/>
        <v>0.62563508756539243</v>
      </c>
      <c r="L104" s="75">
        <f t="shared" si="20"/>
        <v>0.10263770233289926</v>
      </c>
      <c r="M104" s="3"/>
    </row>
    <row r="105" spans="1:13">
      <c r="A105" s="65" t="s">
        <v>50</v>
      </c>
      <c r="B105" s="7" t="s">
        <v>51</v>
      </c>
      <c r="C105" s="65">
        <v>9</v>
      </c>
      <c r="D105" s="59">
        <v>24.015091692550932</v>
      </c>
      <c r="E105" s="59">
        <v>23.880531083717479</v>
      </c>
      <c r="F105" s="59">
        <v>24.240913687287012</v>
      </c>
      <c r="G105" s="62">
        <f t="shared" si="23"/>
        <v>24.045512154518473</v>
      </c>
      <c r="H105" s="73">
        <f t="shared" si="21"/>
        <v>24.135425980270412</v>
      </c>
      <c r="I105" s="76">
        <f t="shared" si="19"/>
        <v>0.34694436376680077</v>
      </c>
      <c r="J105" s="77">
        <v>7.3975892960539302E-2</v>
      </c>
      <c r="K105" s="82">
        <f t="shared" si="22"/>
        <v>4.6899652019323383</v>
      </c>
      <c r="L105" s="75">
        <f t="shared" si="20"/>
        <v>0.76940577968666723</v>
      </c>
      <c r="M105" s="3"/>
    </row>
    <row r="106" spans="1:13">
      <c r="A106" s="65" t="s">
        <v>50</v>
      </c>
      <c r="B106" s="7" t="s">
        <v>51</v>
      </c>
      <c r="C106" s="65">
        <v>12</v>
      </c>
      <c r="D106" s="59">
        <v>29.618340648737899</v>
      </c>
      <c r="E106" s="59">
        <v>28.660518471997939</v>
      </c>
      <c r="F106" s="59">
        <v>28.605600665183193</v>
      </c>
      <c r="G106" s="62">
        <f t="shared" si="23"/>
        <v>28.961486595306344</v>
      </c>
      <c r="H106" s="73">
        <f t="shared" si="21"/>
        <v>29.051400421058283</v>
      </c>
      <c r="I106" s="76">
        <f t="shared" si="19"/>
        <v>1.1492223724663547E-2</v>
      </c>
      <c r="J106" s="77">
        <v>0.14920367868114803</v>
      </c>
      <c r="K106" s="82">
        <f t="shared" si="22"/>
        <v>7.7023729081256195E-2</v>
      </c>
      <c r="L106" s="75">
        <f t="shared" si="20"/>
        <v>1.2636021756349381E-2</v>
      </c>
      <c r="M106" s="3"/>
    </row>
    <row r="107" spans="1:13">
      <c r="A107" s="65" t="s">
        <v>50</v>
      </c>
      <c r="B107" s="7" t="s">
        <v>51</v>
      </c>
      <c r="C107" s="65">
        <v>15</v>
      </c>
      <c r="D107" s="59">
        <v>29.793873644473258</v>
      </c>
      <c r="E107" s="59">
        <v>29.3303895353542</v>
      </c>
      <c r="F107" s="59">
        <v>28.61831307653804</v>
      </c>
      <c r="G107" s="62">
        <f t="shared" si="23"/>
        <v>29.247525418788499</v>
      </c>
      <c r="H107" s="73">
        <f t="shared" si="21"/>
        <v>29.337439244540437</v>
      </c>
      <c r="I107" s="76">
        <f t="shared" si="19"/>
        <v>9.4253569449637351E-3</v>
      </c>
      <c r="J107" s="77">
        <v>0.10992823057668705</v>
      </c>
      <c r="K107" s="82">
        <f t="shared" si="22"/>
        <v>8.574100479483758E-2</v>
      </c>
      <c r="L107" s="75">
        <f t="shared" si="20"/>
        <v>1.4066122413469034E-2</v>
      </c>
      <c r="M107" s="3"/>
    </row>
    <row r="108" spans="1:13">
      <c r="A108" s="65" t="s">
        <v>45</v>
      </c>
      <c r="B108" s="7" t="s">
        <v>24</v>
      </c>
      <c r="C108" s="65">
        <v>3</v>
      </c>
      <c r="D108" s="59">
        <v>29.736355426674656</v>
      </c>
      <c r="E108" s="59">
        <v>29.950457775890989</v>
      </c>
      <c r="F108" s="59">
        <v>29.074260494806495</v>
      </c>
      <c r="G108" s="62">
        <f t="shared" si="23"/>
        <v>29.587024565790713</v>
      </c>
      <c r="H108" s="73">
        <f t="shared" si="21"/>
        <v>29.676938391542652</v>
      </c>
      <c r="I108" s="76">
        <f t="shared" si="19"/>
        <v>7.4490069500722476E-3</v>
      </c>
      <c r="J108" s="77">
        <v>0.3041844868190749</v>
      </c>
      <c r="K108" s="82">
        <f t="shared" si="22"/>
        <v>2.4488451163200912E-2</v>
      </c>
      <c r="L108" s="75">
        <f t="shared" si="20"/>
        <v>4.0174191170498363E-3</v>
      </c>
      <c r="M108" s="3"/>
    </row>
    <row r="109" spans="1:13">
      <c r="A109" s="65" t="s">
        <v>45</v>
      </c>
      <c r="B109" s="7" t="s">
        <v>24</v>
      </c>
      <c r="C109" s="65">
        <v>6</v>
      </c>
      <c r="D109" s="59">
        <v>25.456044134115782</v>
      </c>
      <c r="E109" s="59">
        <v>25.572503886766405</v>
      </c>
      <c r="F109" s="59">
        <v>25.516113361761555</v>
      </c>
      <c r="G109" s="62">
        <f t="shared" si="23"/>
        <v>25.514887127547912</v>
      </c>
      <c r="H109" s="73">
        <f t="shared" si="21"/>
        <v>25.604800953299851</v>
      </c>
      <c r="I109" s="76">
        <f t="shared" si="19"/>
        <v>0.12529504454352838</v>
      </c>
      <c r="J109" s="77">
        <v>0.30450096689453549</v>
      </c>
      <c r="K109" s="82">
        <f t="shared" si="22"/>
        <v>0.41147667221340734</v>
      </c>
      <c r="L109" s="75">
        <f t="shared" si="20"/>
        <v>6.7504238555286269E-2</v>
      </c>
      <c r="M109" s="3"/>
    </row>
    <row r="110" spans="1:13">
      <c r="A110" s="65" t="s">
        <v>45</v>
      </c>
      <c r="B110" s="7" t="s">
        <v>24</v>
      </c>
      <c r="C110" s="65">
        <v>9</v>
      </c>
      <c r="D110" s="59">
        <v>29.124291369360055</v>
      </c>
      <c r="E110" s="59">
        <v>28.107970789359726</v>
      </c>
      <c r="F110" s="59">
        <v>27.589902939449008</v>
      </c>
      <c r="G110" s="62">
        <f t="shared" si="23"/>
        <v>28.274055032722927</v>
      </c>
      <c r="H110" s="73">
        <f t="shared" si="21"/>
        <v>28.363968858474866</v>
      </c>
      <c r="I110" s="76">
        <f t="shared" si="19"/>
        <v>1.8507237248786553E-2</v>
      </c>
      <c r="J110" s="77">
        <v>7.9558689191150694E-2</v>
      </c>
      <c r="K110" s="82">
        <f t="shared" si="22"/>
        <v>0.23262370756662884</v>
      </c>
      <c r="L110" s="75">
        <f t="shared" si="20"/>
        <v>3.8162761851657657E-2</v>
      </c>
      <c r="M110" s="3"/>
    </row>
    <row r="111" spans="1:13">
      <c r="A111" s="65" t="s">
        <v>45</v>
      </c>
      <c r="B111" s="7" t="s">
        <v>24</v>
      </c>
      <c r="C111" s="65">
        <v>12</v>
      </c>
      <c r="D111" s="59">
        <v>32.150415691284977</v>
      </c>
      <c r="E111" s="59">
        <v>30.766921665773346</v>
      </c>
      <c r="F111" s="59">
        <v>30.997715149910967</v>
      </c>
      <c r="G111" s="62">
        <f t="shared" si="23"/>
        <v>31.305017502323096</v>
      </c>
      <c r="H111" s="73">
        <f t="shared" si="21"/>
        <v>31.394931328075035</v>
      </c>
      <c r="I111" s="76">
        <f t="shared" si="19"/>
        <v>2.264284393680508E-3</v>
      </c>
      <c r="J111" s="77">
        <v>0.1558155499399061</v>
      </c>
      <c r="K111" s="82">
        <f t="shared" si="22"/>
        <v>1.4531825575520428E-2</v>
      </c>
      <c r="L111" s="75">
        <f t="shared" si="20"/>
        <v>2.3839986238271566E-3</v>
      </c>
      <c r="M111" s="3"/>
    </row>
    <row r="112" spans="1:13">
      <c r="A112" s="65" t="s">
        <v>45</v>
      </c>
      <c r="B112" s="7" t="s">
        <v>24</v>
      </c>
      <c r="C112" s="65">
        <v>15</v>
      </c>
      <c r="D112" s="59">
        <v>30.704574751696637</v>
      </c>
      <c r="E112" s="59">
        <v>31.564274951376433</v>
      </c>
      <c r="F112" s="59">
        <v>29.848053726227565</v>
      </c>
      <c r="G112" s="62">
        <f t="shared" si="23"/>
        <v>30.705634476433545</v>
      </c>
      <c r="H112" s="73">
        <f t="shared" si="21"/>
        <v>30.795548302185484</v>
      </c>
      <c r="I112" s="76">
        <f t="shared" si="19"/>
        <v>3.4305459668029928E-3</v>
      </c>
      <c r="J112" s="77">
        <v>6.2438098199629609E-2</v>
      </c>
      <c r="K112" s="82">
        <f t="shared" si="22"/>
        <v>5.4943152750019909E-2</v>
      </c>
      <c r="L112" s="75">
        <f t="shared" si="20"/>
        <v>9.0136232274506765E-3</v>
      </c>
      <c r="M112" s="3"/>
    </row>
    <row r="113" spans="1:13">
      <c r="A113" s="65" t="s">
        <v>46</v>
      </c>
      <c r="B113" s="7" t="s">
        <v>24</v>
      </c>
      <c r="C113" s="65">
        <v>3</v>
      </c>
      <c r="D113" s="59">
        <v>29.925061186321855</v>
      </c>
      <c r="E113" s="59">
        <v>30.426906319065484</v>
      </c>
      <c r="F113" s="59">
        <v>29.60440210883057</v>
      </c>
      <c r="G113" s="62">
        <f t="shared" si="23"/>
        <v>29.985456538072636</v>
      </c>
      <c r="H113" s="73">
        <f t="shared" si="21"/>
        <v>30.075370363824575</v>
      </c>
      <c r="I113" s="76">
        <f t="shared" si="19"/>
        <v>5.6514306753608409E-3</v>
      </c>
      <c r="J113" s="77">
        <v>0.28339379339183451</v>
      </c>
      <c r="K113" s="82">
        <f t="shared" si="22"/>
        <v>1.99419705270217E-2</v>
      </c>
      <c r="L113" s="75">
        <f t="shared" si="20"/>
        <v>3.2715525001144833E-3</v>
      </c>
      <c r="M113" s="3"/>
    </row>
    <row r="114" spans="1:13">
      <c r="A114" s="65" t="s">
        <v>46</v>
      </c>
      <c r="B114" s="7" t="s">
        <v>24</v>
      </c>
      <c r="C114" s="65">
        <v>6</v>
      </c>
      <c r="D114" s="59">
        <v>25.723689204611055</v>
      </c>
      <c r="E114" s="59">
        <v>26.562932431096669</v>
      </c>
      <c r="F114" s="59">
        <v>27.108805591388261</v>
      </c>
      <c r="G114" s="62">
        <f t="shared" si="23"/>
        <v>26.465142409031994</v>
      </c>
      <c r="H114" s="73">
        <f t="shared" si="21"/>
        <v>26.555056234783933</v>
      </c>
      <c r="I114" s="76">
        <f t="shared" si="19"/>
        <v>6.484530713417716E-2</v>
      </c>
      <c r="J114" s="77">
        <v>0.11181199932598658</v>
      </c>
      <c r="K114" s="82">
        <f t="shared" si="22"/>
        <v>0.5799494466163817</v>
      </c>
      <c r="L114" s="75">
        <f t="shared" si="20"/>
        <v>9.5142807449590514E-2</v>
      </c>
      <c r="M114" s="3"/>
    </row>
    <row r="115" spans="1:13">
      <c r="A115" s="65" t="s">
        <v>46</v>
      </c>
      <c r="B115" s="7" t="s">
        <v>24</v>
      </c>
      <c r="C115" s="65">
        <v>9</v>
      </c>
      <c r="D115" s="59">
        <v>26.979826114711152</v>
      </c>
      <c r="E115" s="59">
        <v>26.741058155661072</v>
      </c>
      <c r="F115" s="59">
        <v>26.936210039024893</v>
      </c>
      <c r="G115" s="62">
        <f t="shared" si="23"/>
        <v>26.88569810313237</v>
      </c>
      <c r="H115" s="73">
        <f t="shared" si="21"/>
        <v>26.975611928884309</v>
      </c>
      <c r="I115" s="76">
        <f t="shared" si="19"/>
        <v>4.844831451396258E-2</v>
      </c>
      <c r="J115" s="77">
        <v>0.1161937808995641</v>
      </c>
      <c r="K115" s="82">
        <f t="shared" si="22"/>
        <v>0.41696133940112051</v>
      </c>
      <c r="L115" s="75">
        <f t="shared" si="20"/>
        <v>6.8404018074363651E-2</v>
      </c>
      <c r="M115" s="3"/>
    </row>
    <row r="116" spans="1:13">
      <c r="A116" s="65" t="s">
        <v>46</v>
      </c>
      <c r="B116" s="7" t="s">
        <v>24</v>
      </c>
      <c r="C116" s="65">
        <v>12</v>
      </c>
      <c r="D116" s="59">
        <v>28.826632199633487</v>
      </c>
      <c r="E116" s="59">
        <v>29.623236310294196</v>
      </c>
      <c r="F116" s="59">
        <v>29.045916792181156</v>
      </c>
      <c r="G116" s="62">
        <f t="shared" si="23"/>
        <v>29.165261767369614</v>
      </c>
      <c r="H116" s="73">
        <f t="shared" si="21"/>
        <v>29.255175593121553</v>
      </c>
      <c r="I116" s="76">
        <f t="shared" si="19"/>
        <v>9.9784166237871681E-3</v>
      </c>
      <c r="J116" s="77">
        <v>0.24660685854377354</v>
      </c>
      <c r="K116" s="82">
        <f t="shared" si="22"/>
        <v>4.046285120661381E-2</v>
      </c>
      <c r="L116" s="75">
        <f t="shared" si="20"/>
        <v>6.6380773077257147E-3</v>
      </c>
      <c r="M116" s="3"/>
    </row>
    <row r="117" spans="1:13">
      <c r="A117" s="65" t="s">
        <v>46</v>
      </c>
      <c r="B117" s="7" t="s">
        <v>24</v>
      </c>
      <c r="C117" s="65">
        <v>15</v>
      </c>
      <c r="D117" s="59">
        <v>32.134757258691891</v>
      </c>
      <c r="E117" s="58">
        <v>34.833689617734684</v>
      </c>
      <c r="F117" s="59">
        <v>32.974783768269404</v>
      </c>
      <c r="G117" s="62">
        <f>AVERAGE(D117,F117)</f>
        <v>32.554770513480648</v>
      </c>
      <c r="H117" s="73">
        <f t="shared" si="21"/>
        <v>32.644684339232583</v>
      </c>
      <c r="I117" s="76">
        <f t="shared" si="19"/>
        <v>9.5217731332140041E-4</v>
      </c>
      <c r="J117" s="77">
        <v>6.5934245302198755E-2</v>
      </c>
      <c r="K117" s="82">
        <f t="shared" si="22"/>
        <v>1.4441316632309242E-2</v>
      </c>
      <c r="L117" s="75">
        <f t="shared" si="20"/>
        <v>2.3691503038457359E-3</v>
      </c>
      <c r="M117" s="3"/>
    </row>
    <row r="118" spans="1:13">
      <c r="A118" s="65" t="s">
        <v>48</v>
      </c>
      <c r="B118" s="7" t="s">
        <v>63</v>
      </c>
      <c r="C118" s="13" t="s">
        <v>67</v>
      </c>
      <c r="D118" s="59">
        <v>25.272068859811554</v>
      </c>
      <c r="E118" s="59">
        <v>25.09448791143906</v>
      </c>
      <c r="F118" s="59">
        <v>24.997760830893711</v>
      </c>
      <c r="G118" s="62">
        <f>AVERAGE(D118,E118,F118)</f>
        <v>25.121439200714775</v>
      </c>
      <c r="H118" s="73">
        <f t="shared" ref="H118:H121" si="24">G118+R$17</f>
        <v>25.211353026466714</v>
      </c>
      <c r="I118" s="76">
        <f t="shared" si="19"/>
        <v>0.16457866022371448</v>
      </c>
      <c r="J118" s="81">
        <v>0.32581131489869469</v>
      </c>
      <c r="K118" s="82">
        <f t="shared" ref="K118:K121" si="25">I118/J118</f>
        <v>0.50513488236247206</v>
      </c>
      <c r="L118" s="75">
        <f t="shared" si="20"/>
        <v>8.286920718535383E-2</v>
      </c>
      <c r="M118" s="3"/>
    </row>
    <row r="119" spans="1:13">
      <c r="A119" s="65" t="s">
        <v>48</v>
      </c>
      <c r="B119" s="7" t="s">
        <v>63</v>
      </c>
      <c r="C119" s="13" t="s">
        <v>68</v>
      </c>
      <c r="D119" s="59">
        <v>27.248707215366309</v>
      </c>
      <c r="E119" s="59">
        <v>26.932114701771486</v>
      </c>
      <c r="F119" s="59">
        <v>27.062332982810283</v>
      </c>
      <c r="G119" s="62">
        <f>AVERAGE(D119,E119,F119)</f>
        <v>27.081051633316026</v>
      </c>
      <c r="H119" s="73">
        <f t="shared" si="24"/>
        <v>27.170965459067965</v>
      </c>
      <c r="I119" s="76">
        <f t="shared" si="19"/>
        <v>4.231276446437808E-2</v>
      </c>
      <c r="J119" s="81">
        <v>0.25563977328401899</v>
      </c>
      <c r="K119" s="82">
        <f t="shared" si="25"/>
        <v>0.16551714125238279</v>
      </c>
      <c r="L119" s="75">
        <f t="shared" si="20"/>
        <v>2.7153686569855083E-2</v>
      </c>
      <c r="M119" s="3"/>
    </row>
    <row r="120" spans="1:13">
      <c r="A120" s="65" t="s">
        <v>48</v>
      </c>
      <c r="B120" s="7" t="s">
        <v>63</v>
      </c>
      <c r="C120" s="13" t="s">
        <v>69</v>
      </c>
      <c r="D120" s="59">
        <v>26.264039690752305</v>
      </c>
      <c r="E120" s="59">
        <v>26.279652791476742</v>
      </c>
      <c r="F120" s="59">
        <v>26.468140471555909</v>
      </c>
      <c r="G120" s="62">
        <f>AVERAGE(D120,E120,F120)</f>
        <v>26.337277651261655</v>
      </c>
      <c r="H120" s="73">
        <f t="shared" si="24"/>
        <v>26.427191477013594</v>
      </c>
      <c r="I120" s="76">
        <f t="shared" si="19"/>
        <v>7.0854865678667778E-2</v>
      </c>
      <c r="J120" s="81">
        <v>0.27132395150131366</v>
      </c>
      <c r="K120" s="82">
        <f t="shared" si="25"/>
        <v>0.26114489814337205</v>
      </c>
      <c r="L120" s="75">
        <f t="shared" si="20"/>
        <v>4.2841766477161002E-2</v>
      </c>
      <c r="M120" s="3"/>
    </row>
    <row r="121" spans="1:13">
      <c r="A121" s="65" t="s">
        <v>48</v>
      </c>
      <c r="B121" s="7" t="s">
        <v>63</v>
      </c>
      <c r="C121" s="13" t="s">
        <v>18</v>
      </c>
      <c r="D121" s="59">
        <v>27.245423507795252</v>
      </c>
      <c r="E121" s="59">
        <v>27.46883892907195</v>
      </c>
      <c r="F121" s="59">
        <v>26.935222767653045</v>
      </c>
      <c r="G121" s="62">
        <f>AVERAGE(D121,E121,F121)</f>
        <v>27.216495068173415</v>
      </c>
      <c r="H121" s="73">
        <f t="shared" si="24"/>
        <v>27.306408893925354</v>
      </c>
      <c r="I121" s="76">
        <f t="shared" si="19"/>
        <v>3.8521116286955218E-2</v>
      </c>
      <c r="J121" s="81">
        <v>0.20698667765919024</v>
      </c>
      <c r="K121" s="82">
        <f t="shared" si="25"/>
        <v>0.18610432672571028</v>
      </c>
      <c r="L121" s="75">
        <f t="shared" si="20"/>
        <v>3.0531088919052318E-2</v>
      </c>
      <c r="M121" s="3"/>
    </row>
    <row r="122" spans="1:13">
      <c r="L122" s="84"/>
      <c r="M122" s="3"/>
    </row>
    <row r="123" spans="1:13">
      <c r="H123" s="41" t="s">
        <v>79</v>
      </c>
      <c r="I123" s="74"/>
      <c r="K123" s="83" t="s">
        <v>83</v>
      </c>
      <c r="L123" s="84"/>
      <c r="M123" s="3"/>
    </row>
    <row r="124" spans="1:13">
      <c r="H124" s="41">
        <f>MIN(H3:H58,H62:H74,H78:H102,H103:H122)</f>
        <v>22.608202215180388</v>
      </c>
      <c r="I124" s="74"/>
      <c r="K124" s="83">
        <f>MAX(K38:K121)</f>
        <v>6.0955679379511283</v>
      </c>
      <c r="L124" s="84"/>
      <c r="M124" s="3"/>
    </row>
    <row r="125" spans="1:13">
      <c r="L125" s="84"/>
      <c r="M125" s="3"/>
    </row>
    <row r="126" spans="1:13">
      <c r="L126" s="84"/>
      <c r="M126" s="3"/>
    </row>
    <row r="127" spans="1:13">
      <c r="L127" s="84"/>
      <c r="M127" s="3"/>
    </row>
    <row r="128" spans="1:13">
      <c r="L128" s="84"/>
      <c r="M128" s="3"/>
    </row>
    <row r="129" spans="12:13">
      <c r="L129" s="84"/>
      <c r="M129" s="3"/>
    </row>
    <row r="130" spans="12:13">
      <c r="L130" s="84"/>
      <c r="M130" s="3"/>
    </row>
    <row r="131" spans="12:13">
      <c r="L131" s="84"/>
      <c r="M131" s="3"/>
    </row>
    <row r="132" spans="12:13">
      <c r="M132" s="3"/>
    </row>
    <row r="133" spans="12:13">
      <c r="M133" s="3"/>
    </row>
    <row r="134" spans="12:13">
      <c r="M134" s="3"/>
    </row>
    <row r="135" spans="12:13">
      <c r="M135" s="3"/>
    </row>
    <row r="136" spans="12:13">
      <c r="M136" s="3"/>
    </row>
    <row r="137" spans="12:13">
      <c r="M137" s="3"/>
    </row>
  </sheetData>
  <mergeCells count="2">
    <mergeCell ref="D60:F60"/>
    <mergeCell ref="D76:F7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83DF1-21AC-E142-9D9F-16C7FD981CF9}">
  <dimension ref="A1:Y7"/>
  <sheetViews>
    <sheetView zoomScale="50" workbookViewId="0">
      <selection sqref="A1:XFD1"/>
    </sheetView>
  </sheetViews>
  <sheetFormatPr baseColWidth="10" defaultRowHeight="16"/>
  <cols>
    <col min="1" max="25" width="10.83203125" style="47"/>
  </cols>
  <sheetData>
    <row r="1" spans="1:25">
      <c r="A1" s="47" t="s">
        <v>57</v>
      </c>
      <c r="B1" s="88" t="s">
        <v>26</v>
      </c>
      <c r="C1" s="88" t="s">
        <v>27</v>
      </c>
      <c r="D1" s="88" t="s">
        <v>30</v>
      </c>
      <c r="E1" s="88" t="s">
        <v>31</v>
      </c>
      <c r="F1" s="88" t="s">
        <v>32</v>
      </c>
      <c r="G1" s="88" t="s">
        <v>37</v>
      </c>
      <c r="H1" s="88" t="s">
        <v>38</v>
      </c>
      <c r="I1" s="88" t="s">
        <v>34</v>
      </c>
      <c r="J1" s="88" t="s">
        <v>39</v>
      </c>
      <c r="K1" s="88" t="s">
        <v>42</v>
      </c>
      <c r="L1" s="88" t="s">
        <v>44</v>
      </c>
      <c r="M1" s="88" t="s">
        <v>47</v>
      </c>
      <c r="N1" s="88" t="s">
        <v>50</v>
      </c>
      <c r="O1" s="88" t="s">
        <v>25</v>
      </c>
      <c r="P1" s="88" t="s">
        <v>28</v>
      </c>
      <c r="Q1" s="88" t="s">
        <v>29</v>
      </c>
      <c r="R1" s="88" t="s">
        <v>33</v>
      </c>
      <c r="S1" s="88" t="s">
        <v>35</v>
      </c>
      <c r="T1" s="88" t="s">
        <v>36</v>
      </c>
      <c r="U1" s="88" t="s">
        <v>40</v>
      </c>
      <c r="V1" s="88" t="s">
        <v>41</v>
      </c>
      <c r="W1" s="88" t="s">
        <v>43</v>
      </c>
      <c r="X1" s="88" t="s">
        <v>45</v>
      </c>
      <c r="Y1" s="88" t="s">
        <v>46</v>
      </c>
    </row>
    <row r="2" spans="1:25">
      <c r="A2" s="47">
        <v>3</v>
      </c>
      <c r="B2" s="89">
        <v>0.60712166814607771</v>
      </c>
      <c r="C2" s="89">
        <v>0.53427477750252805</v>
      </c>
      <c r="D2" s="89">
        <v>0.50834715808245157</v>
      </c>
      <c r="E2" s="89">
        <v>4.3931673067312091E-2</v>
      </c>
      <c r="F2" s="89">
        <v>4.7109545071674322E-2</v>
      </c>
      <c r="G2" s="89"/>
      <c r="H2" s="89"/>
      <c r="I2" s="89"/>
      <c r="J2" s="89"/>
      <c r="K2" s="89">
        <v>4.5697558345434049E-2</v>
      </c>
      <c r="L2" s="89">
        <v>9.3814102157844026E-2</v>
      </c>
      <c r="M2" s="89">
        <v>3.0962231568628255E-2</v>
      </c>
      <c r="N2" s="89">
        <v>1.7209486250119983E-2</v>
      </c>
      <c r="O2" s="89">
        <v>0.46460017851053492</v>
      </c>
      <c r="P2" s="89">
        <v>0.49222001693918704</v>
      </c>
      <c r="Q2" s="89"/>
      <c r="R2" s="89"/>
      <c r="S2" s="89"/>
      <c r="T2" s="89"/>
      <c r="V2" s="89">
        <v>2.9150783024654424E-2</v>
      </c>
      <c r="W2" s="47">
        <v>7.7464030761509414E-2</v>
      </c>
      <c r="X2" s="89">
        <v>4.0174191170498346E-3</v>
      </c>
      <c r="Y2" s="89">
        <v>3.2715525001144846E-3</v>
      </c>
    </row>
    <row r="3" spans="1:25">
      <c r="A3" s="47">
        <v>6</v>
      </c>
      <c r="B3" s="89">
        <v>0.28794492741616312</v>
      </c>
      <c r="C3" s="89">
        <v>0.40870014138932326</v>
      </c>
      <c r="D3" s="89">
        <v>0.44544089107863227</v>
      </c>
      <c r="G3" s="89">
        <v>2.3186708353165084E-2</v>
      </c>
      <c r="H3" s="89">
        <v>5.0724582128675297E-2</v>
      </c>
      <c r="I3" s="89">
        <v>4.0898367246309811E-2</v>
      </c>
      <c r="J3" s="89">
        <v>5.1498234556779959E-2</v>
      </c>
      <c r="K3" s="89">
        <v>5.1708064346394113E-2</v>
      </c>
      <c r="L3" s="89">
        <v>1.1998622975572668E-2</v>
      </c>
      <c r="M3" s="89"/>
      <c r="N3" s="89">
        <v>0.10263770233289923</v>
      </c>
      <c r="O3" s="89">
        <v>0.31618678392736876</v>
      </c>
      <c r="P3" s="89">
        <v>0.41179575859256651</v>
      </c>
      <c r="Q3" s="89">
        <v>0.24973917332924275</v>
      </c>
      <c r="R3" s="89">
        <v>4.6627688917111488E-3</v>
      </c>
      <c r="S3" s="89">
        <v>7.2698879120535248E-3</v>
      </c>
      <c r="T3" s="89">
        <v>1.5727576442017676E-2</v>
      </c>
      <c r="U3" s="89">
        <v>0.18026509484119921</v>
      </c>
      <c r="V3" s="89">
        <v>4.3412009153078211E-2</v>
      </c>
      <c r="W3" s="47">
        <v>8.8198972269170894E-3</v>
      </c>
      <c r="X3" s="89">
        <v>6.7504238555286242E-2</v>
      </c>
      <c r="Y3" s="89">
        <v>9.5142807449590486E-2</v>
      </c>
    </row>
    <row r="4" spans="1:25">
      <c r="A4" s="47">
        <v>9</v>
      </c>
      <c r="B4" s="89">
        <v>0.35944316492585021</v>
      </c>
      <c r="C4" s="89">
        <v>0.1910281756232011</v>
      </c>
      <c r="D4" s="89">
        <v>2.1102441053877687E-2</v>
      </c>
      <c r="E4" s="89">
        <v>6.3784871686413891E-2</v>
      </c>
      <c r="F4" s="89">
        <v>2.8920531645493165E-2</v>
      </c>
      <c r="H4" s="89"/>
      <c r="I4" s="89"/>
      <c r="J4" s="89"/>
      <c r="K4" s="89">
        <v>1.6477334176240532E-2</v>
      </c>
      <c r="L4" s="89">
        <v>6.4905044780662838E-3</v>
      </c>
      <c r="M4" s="89"/>
      <c r="N4" s="89">
        <v>0.76940577968666723</v>
      </c>
      <c r="O4" s="89">
        <v>0.26253968848948389</v>
      </c>
      <c r="P4" s="89">
        <v>1.3666370710669631E-2</v>
      </c>
      <c r="Q4" s="89">
        <v>2.399139789558719E-3</v>
      </c>
      <c r="R4" s="89">
        <v>3.4357052489569474E-2</v>
      </c>
      <c r="S4" s="89">
        <v>4.5988144441855887E-2</v>
      </c>
      <c r="T4" s="89">
        <v>3.3880200789816975E-2</v>
      </c>
      <c r="U4" s="89">
        <v>0.37980002945592162</v>
      </c>
      <c r="V4" s="89">
        <v>1.3439433570741064E-2</v>
      </c>
      <c r="W4" s="47">
        <v>7.2859272020571325E-3</v>
      </c>
      <c r="X4" s="89">
        <v>3.8162761851657644E-2</v>
      </c>
      <c r="Y4" s="89">
        <v>6.8404018074363637E-2</v>
      </c>
    </row>
    <row r="5" spans="1:25">
      <c r="A5" s="47">
        <v>12</v>
      </c>
      <c r="B5" s="89">
        <v>0.65620829905771039</v>
      </c>
      <c r="C5" s="89"/>
      <c r="D5" s="89">
        <v>4.0952414555347531E-2</v>
      </c>
      <c r="E5" s="89">
        <v>2.2193495840162794E-2</v>
      </c>
      <c r="F5" s="89">
        <v>2.9342134767824331E-2</v>
      </c>
      <c r="H5" s="89"/>
      <c r="I5" s="89"/>
      <c r="J5" s="89"/>
      <c r="K5" s="89">
        <v>4.9749852103112044E-2</v>
      </c>
      <c r="L5" s="89">
        <v>9.4926835629827455E-2</v>
      </c>
      <c r="M5" s="89"/>
      <c r="N5" s="89">
        <v>1.2636021756349385E-2</v>
      </c>
      <c r="O5" s="89">
        <v>0.53263368904296271</v>
      </c>
      <c r="Q5" s="89">
        <v>4.5021370843842867E-3</v>
      </c>
      <c r="R5" s="89">
        <v>1.8843057927728599E-2</v>
      </c>
      <c r="S5" s="89">
        <v>1.9706375383534824E-2</v>
      </c>
      <c r="T5" s="89">
        <v>2.7167768913259699E-2</v>
      </c>
      <c r="U5" s="89">
        <v>0.30871813437700185</v>
      </c>
      <c r="V5" s="89">
        <v>5.9481628942009826E-2</v>
      </c>
      <c r="W5" s="47">
        <v>4.5058054900839375E-2</v>
      </c>
      <c r="X5" s="89">
        <v>2.3839986238271553E-3</v>
      </c>
      <c r="Y5" s="89">
        <v>6.6380773077257165E-3</v>
      </c>
    </row>
    <row r="6" spans="1:25">
      <c r="A6" s="47">
        <v>15</v>
      </c>
      <c r="B6" s="89">
        <v>0.50479960338848751</v>
      </c>
      <c r="C6" s="89"/>
      <c r="E6" s="89">
        <v>2.2920293764675703E-2</v>
      </c>
      <c r="F6" s="89">
        <v>2.1144409355239879E-2</v>
      </c>
      <c r="G6" s="89"/>
      <c r="H6" s="89"/>
      <c r="I6" s="89"/>
      <c r="J6" s="89"/>
      <c r="K6" s="89">
        <v>0.37928124484633291</v>
      </c>
      <c r="L6" s="89">
        <v>0.15381505506027762</v>
      </c>
      <c r="M6" s="89"/>
      <c r="N6" s="89">
        <v>1.4066122413469037E-2</v>
      </c>
      <c r="O6" s="89">
        <v>0.37921870304466898</v>
      </c>
      <c r="P6" s="89">
        <v>1.0383396651035411E-2</v>
      </c>
      <c r="R6" s="89">
        <v>1.1171937926558965E-2</v>
      </c>
      <c r="S6" s="89">
        <v>9.5583187342632558E-3</v>
      </c>
      <c r="T6" s="89"/>
      <c r="U6" s="89">
        <v>2.9546601422655316E-2</v>
      </c>
      <c r="V6" s="89">
        <v>1</v>
      </c>
      <c r="W6" s="47">
        <v>0.27244759644281236</v>
      </c>
      <c r="X6" s="89">
        <v>9.0136232274506782E-3</v>
      </c>
      <c r="Y6" s="89">
        <v>2.3691503038457363E-3</v>
      </c>
    </row>
    <row r="7" spans="1:25">
      <c r="A7" s="47">
        <v>18</v>
      </c>
      <c r="B7" s="89">
        <v>1.8478225478542835E-2</v>
      </c>
      <c r="C7" s="89"/>
      <c r="D7" s="89">
        <v>2.6268195782649915E-2</v>
      </c>
      <c r="E7" s="89">
        <v>6.7461296813490598E-2</v>
      </c>
      <c r="F7" s="89">
        <v>7.0764647100733907E-2</v>
      </c>
      <c r="G7" s="89"/>
      <c r="H7" s="89"/>
      <c r="I7" s="89"/>
      <c r="J7" s="89"/>
      <c r="K7" s="89">
        <v>9.1072366927027835E-3</v>
      </c>
      <c r="L7" s="89">
        <v>2.1167394944015885E-2</v>
      </c>
      <c r="M7" s="89"/>
      <c r="N7" s="89"/>
      <c r="O7" s="89">
        <v>2.5339077765424402E-2</v>
      </c>
      <c r="P7" s="89">
        <v>6.4955123653243879E-2</v>
      </c>
      <c r="Q7" s="89">
        <v>1.5138985765710647E-2</v>
      </c>
      <c r="R7" s="89">
        <v>3.1483796968871935E-2</v>
      </c>
      <c r="S7" s="89">
        <v>0.27770405630825823</v>
      </c>
      <c r="T7" s="89"/>
      <c r="U7" s="89">
        <v>0.29925930850291627</v>
      </c>
      <c r="V7" s="89">
        <v>7.9820118438634034E-3</v>
      </c>
      <c r="W7" s="47">
        <v>2.3966966778895863E-3</v>
      </c>
      <c r="X7" s="89"/>
      <c r="Y7" s="8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2608A-48C0-1440-9A33-B8318810F9CB}">
  <dimension ref="A1:U109"/>
  <sheetViews>
    <sheetView zoomScale="66" workbookViewId="0">
      <selection activeCell="B17" sqref="B17"/>
    </sheetView>
  </sheetViews>
  <sheetFormatPr baseColWidth="10" defaultRowHeight="16"/>
  <cols>
    <col min="1" max="1" width="9.5" bestFit="1" customWidth="1"/>
    <col min="2" max="2" width="15.6640625" bestFit="1" customWidth="1"/>
    <col min="3" max="3" width="12.5" bestFit="1" customWidth="1"/>
    <col min="4" max="5" width="33.1640625" style="46" bestFit="1" customWidth="1"/>
    <col min="6" max="6" width="22.5" style="46" bestFit="1" customWidth="1"/>
    <col min="7" max="9" width="16" style="97" bestFit="1" customWidth="1"/>
    <col min="19" max="19" width="10.83203125" style="94"/>
    <col min="20" max="20" width="12.33203125" style="95" bestFit="1" customWidth="1"/>
    <col min="21" max="21" width="11.83203125" style="95" bestFit="1" customWidth="1"/>
  </cols>
  <sheetData>
    <row r="1" spans="1:21">
      <c r="A1" t="s">
        <v>55</v>
      </c>
      <c r="B1" t="s">
        <v>56</v>
      </c>
      <c r="C1" t="s">
        <v>57</v>
      </c>
      <c r="D1" s="46" t="s">
        <v>86</v>
      </c>
      <c r="E1" s="46" t="s">
        <v>87</v>
      </c>
      <c r="F1" s="46" t="s">
        <v>88</v>
      </c>
      <c r="G1" s="97" t="s">
        <v>90</v>
      </c>
      <c r="H1" s="97" t="s">
        <v>91</v>
      </c>
      <c r="I1" s="97" t="s">
        <v>89</v>
      </c>
      <c r="S1" s="92"/>
      <c r="T1" s="93"/>
      <c r="U1" s="93"/>
    </row>
    <row r="2" spans="1:21">
      <c r="A2" t="s">
        <v>26</v>
      </c>
      <c r="B2" t="s">
        <v>51</v>
      </c>
      <c r="C2">
        <v>3</v>
      </c>
      <c r="D2" s="46">
        <v>0.59528532218403651</v>
      </c>
      <c r="E2" s="46">
        <v>0.60712166814607771</v>
      </c>
      <c r="G2" s="96">
        <v>-0.22527482561734782</v>
      </c>
      <c r="H2" s="96">
        <v>-0.2167242668991726</v>
      </c>
      <c r="I2" s="96"/>
      <c r="S2" s="92"/>
      <c r="T2" s="93"/>
      <c r="U2" s="93"/>
    </row>
    <row r="3" spans="1:21">
      <c r="A3" t="s">
        <v>26</v>
      </c>
      <c r="B3" t="s">
        <v>51</v>
      </c>
      <c r="C3">
        <v>6</v>
      </c>
      <c r="D3" s="46">
        <v>0.10596089849981621</v>
      </c>
      <c r="E3" s="46">
        <v>0.28794492741616318</v>
      </c>
      <c r="F3" s="96">
        <v>1860.41</v>
      </c>
      <c r="G3" s="96">
        <v>-0.9748543677411925</v>
      </c>
      <c r="H3" s="96">
        <v>-0.54069056781847757</v>
      </c>
      <c r="I3" s="96">
        <v>3.2696086652477496</v>
      </c>
      <c r="S3" s="92"/>
      <c r="T3" s="93"/>
      <c r="U3" s="93"/>
    </row>
    <row r="4" spans="1:21">
      <c r="A4" t="s">
        <v>26</v>
      </c>
      <c r="B4" t="s">
        <v>51</v>
      </c>
      <c r="C4">
        <v>9</v>
      </c>
      <c r="D4" s="46">
        <v>0.16025034146035094</v>
      </c>
      <c r="E4" s="46">
        <v>0.35944316492585027</v>
      </c>
      <c r="F4" s="96">
        <v>747.76</v>
      </c>
      <c r="G4" s="96">
        <v>-0.79520103641639484</v>
      </c>
      <c r="H4" s="96">
        <v>-0.44436977040050551</v>
      </c>
      <c r="I4" s="96">
        <v>2.8737622296816632</v>
      </c>
      <c r="S4" s="92"/>
      <c r="T4" s="93"/>
      <c r="U4" s="93"/>
    </row>
    <row r="5" spans="1:21">
      <c r="A5" t="s">
        <v>26</v>
      </c>
      <c r="B5" t="s">
        <v>51</v>
      </c>
      <c r="C5">
        <v>12</v>
      </c>
      <c r="D5" s="46">
        <v>0.22710508668995477</v>
      </c>
      <c r="E5" s="46">
        <v>0.6562082990577105</v>
      </c>
      <c r="F5" s="96">
        <v>805.78</v>
      </c>
      <c r="G5" s="96">
        <v>-0.64377313836221806</v>
      </c>
      <c r="H5" s="96">
        <v>-0.18295828139864956</v>
      </c>
      <c r="I5" s="96">
        <v>2.9062164837058315</v>
      </c>
      <c r="S5" s="92"/>
      <c r="T5" s="93"/>
      <c r="U5" s="93"/>
    </row>
    <row r="6" spans="1:21">
      <c r="A6" t="s">
        <v>26</v>
      </c>
      <c r="B6" t="s">
        <v>51</v>
      </c>
      <c r="C6">
        <v>15</v>
      </c>
      <c r="D6" s="46">
        <v>0.12857058608010707</v>
      </c>
      <c r="E6" s="46">
        <v>0.50479960338848751</v>
      </c>
      <c r="G6" s="96">
        <v>-0.89085837639017129</v>
      </c>
      <c r="H6" s="96">
        <v>-0.29688099498075848</v>
      </c>
      <c r="I6" s="96"/>
      <c r="S6" s="92"/>
      <c r="T6" s="93"/>
      <c r="U6" s="93"/>
    </row>
    <row r="7" spans="1:21">
      <c r="A7" t="s">
        <v>26</v>
      </c>
      <c r="B7" t="s">
        <v>51</v>
      </c>
      <c r="C7">
        <v>18</v>
      </c>
      <c r="D7" s="46">
        <v>2.655429380328744E-2</v>
      </c>
      <c r="E7" s="46">
        <v>1.8478225478542838E-2</v>
      </c>
      <c r="F7" s="96">
        <v>649.86</v>
      </c>
      <c r="G7" s="96">
        <v>-1.5758652439120853</v>
      </c>
      <c r="H7" s="96">
        <v>-1.7333397377631172</v>
      </c>
      <c r="I7" s="96">
        <v>2.8128198062178842</v>
      </c>
      <c r="S7" s="92"/>
      <c r="T7" s="93"/>
      <c r="U7" s="93"/>
    </row>
    <row r="8" spans="1:21">
      <c r="A8" t="s">
        <v>27</v>
      </c>
      <c r="B8" t="s">
        <v>51</v>
      </c>
      <c r="C8">
        <v>3</v>
      </c>
      <c r="D8" s="46">
        <v>0.12632958353883247</v>
      </c>
      <c r="E8" s="46">
        <v>0.53427477750252816</v>
      </c>
      <c r="F8" s="96">
        <v>1045.73</v>
      </c>
      <c r="G8" s="96">
        <v>-0.89849493556342963</v>
      </c>
      <c r="H8" s="96">
        <v>-0.27223532787591948</v>
      </c>
      <c r="I8" s="96">
        <v>3.0194195672782973</v>
      </c>
      <c r="S8" s="92"/>
      <c r="T8" s="93"/>
      <c r="U8" s="93"/>
    </row>
    <row r="9" spans="1:21">
      <c r="A9" t="s">
        <v>27</v>
      </c>
      <c r="B9" t="s">
        <v>51</v>
      </c>
      <c r="C9">
        <v>6</v>
      </c>
      <c r="D9" s="46">
        <v>9.6752953945694609E-2</v>
      </c>
      <c r="E9" s="46">
        <v>0.40870014138932331</v>
      </c>
      <c r="F9" s="96">
        <v>1002.67</v>
      </c>
      <c r="G9" s="96">
        <v>-1.0143357667459389</v>
      </c>
      <c r="H9" s="96">
        <v>-0.38859521204472586</v>
      </c>
      <c r="I9" s="96">
        <v>3.0011580209956867</v>
      </c>
      <c r="S9" s="92"/>
      <c r="T9" s="93"/>
    </row>
    <row r="10" spans="1:21">
      <c r="A10" t="s">
        <v>27</v>
      </c>
      <c r="B10" t="s">
        <v>51</v>
      </c>
      <c r="C10">
        <v>9</v>
      </c>
      <c r="D10" s="46">
        <v>0.16508103211010255</v>
      </c>
      <c r="E10" s="46">
        <v>0.19102817562320112</v>
      </c>
      <c r="F10" s="96">
        <v>1563.63</v>
      </c>
      <c r="G10" s="96">
        <v>-0.7823028245152357</v>
      </c>
      <c r="H10" s="96">
        <v>-0.71890257193957108</v>
      </c>
      <c r="I10" s="96">
        <v>3.1941339942681846</v>
      </c>
      <c r="S10" s="92"/>
      <c r="T10" s="93"/>
    </row>
    <row r="11" spans="1:21">
      <c r="A11" t="s">
        <v>30</v>
      </c>
      <c r="B11" t="s">
        <v>51</v>
      </c>
      <c r="C11">
        <v>3</v>
      </c>
      <c r="D11" s="46">
        <v>0.13476444881542277</v>
      </c>
      <c r="E11" s="46">
        <v>0.50834715808245168</v>
      </c>
      <c r="F11" s="96">
        <v>625.1</v>
      </c>
      <c r="G11" s="96">
        <v>-0.87042466061687618</v>
      </c>
      <c r="H11" s="96">
        <v>-0.29383960002581377</v>
      </c>
      <c r="I11" s="96">
        <v>2.7959494989028033</v>
      </c>
      <c r="S11" s="92"/>
      <c r="T11" s="93"/>
      <c r="U11" s="93"/>
    </row>
    <row r="12" spans="1:21">
      <c r="A12" t="s">
        <v>30</v>
      </c>
      <c r="B12" t="s">
        <v>51</v>
      </c>
      <c r="C12">
        <v>6</v>
      </c>
      <c r="D12" s="46">
        <v>0.10621875540149381</v>
      </c>
      <c r="E12" s="46">
        <v>0.44544089107863238</v>
      </c>
      <c r="F12" s="96">
        <v>1678.59</v>
      </c>
      <c r="G12" s="96">
        <v>-0.973798791651867</v>
      </c>
      <c r="H12" s="96">
        <v>-0.35120991762379355</v>
      </c>
      <c r="I12" s="96">
        <v>3.2249446315271433</v>
      </c>
      <c r="S12" s="92"/>
      <c r="T12" s="93"/>
      <c r="U12" s="93"/>
    </row>
    <row r="13" spans="1:21">
      <c r="A13" t="s">
        <v>30</v>
      </c>
      <c r="B13" t="s">
        <v>51</v>
      </c>
      <c r="C13">
        <v>9</v>
      </c>
      <c r="D13" s="46">
        <v>7.2893214214826947E-3</v>
      </c>
      <c r="E13" s="46">
        <v>2.1102441053877694E-2</v>
      </c>
      <c r="F13" s="96">
        <v>2847.88</v>
      </c>
      <c r="G13" s="96">
        <v>-2.1373128992022505</v>
      </c>
      <c r="H13" s="96">
        <v>-1.6756673041852272</v>
      </c>
      <c r="I13" s="96">
        <v>3.4545216856544978</v>
      </c>
      <c r="S13" s="92"/>
      <c r="T13" s="93"/>
      <c r="U13" s="93"/>
    </row>
    <row r="14" spans="1:21">
      <c r="A14" t="s">
        <v>30</v>
      </c>
      <c r="B14" t="s">
        <v>51</v>
      </c>
      <c r="C14">
        <v>12</v>
      </c>
      <c r="D14" s="46">
        <v>1.8395020300798533E-2</v>
      </c>
      <c r="E14" s="46">
        <v>4.0952414555347545E-2</v>
      </c>
      <c r="F14" s="96">
        <v>413.05</v>
      </c>
      <c r="G14" s="96">
        <v>-1.7352997285439216</v>
      </c>
      <c r="H14" s="96">
        <v>-1.3877204871355648</v>
      </c>
      <c r="I14" s="96">
        <v>2.6160026264984122</v>
      </c>
      <c r="S14" s="92"/>
      <c r="T14" s="93"/>
      <c r="U14" s="93"/>
    </row>
    <row r="15" spans="1:21">
      <c r="A15" t="s">
        <v>30</v>
      </c>
      <c r="B15" t="s">
        <v>51</v>
      </c>
      <c r="C15">
        <v>18</v>
      </c>
      <c r="D15" s="46">
        <v>3.3092416235230959E-2</v>
      </c>
      <c r="E15" s="46">
        <v>2.6268195782649918E-2</v>
      </c>
      <c r="G15" s="96">
        <v>-1.480271521769807</v>
      </c>
      <c r="H15" s="96">
        <v>-1.5805697554799343</v>
      </c>
      <c r="I15" s="96"/>
      <c r="S15" s="92"/>
      <c r="T15" s="93"/>
      <c r="U15" s="93"/>
    </row>
    <row r="16" spans="1:21">
      <c r="A16" t="s">
        <v>31</v>
      </c>
      <c r="B16" t="s">
        <v>51</v>
      </c>
      <c r="C16">
        <v>3</v>
      </c>
      <c r="D16" s="46">
        <v>2.1564818572617564E-2</v>
      </c>
      <c r="E16" s="46">
        <v>4.3931673067312091E-2</v>
      </c>
      <c r="G16" s="96">
        <v>-1.6662541912737683</v>
      </c>
      <c r="H16" s="96">
        <v>-1.357222257010902</v>
      </c>
      <c r="I16" s="96"/>
      <c r="S16" s="92"/>
      <c r="T16" s="93"/>
      <c r="U16" s="93"/>
    </row>
    <row r="17" spans="1:21">
      <c r="A17" t="s">
        <v>31</v>
      </c>
      <c r="B17" t="s">
        <v>51</v>
      </c>
      <c r="C17">
        <v>9</v>
      </c>
      <c r="D17" s="46">
        <v>0.41472744268992967</v>
      </c>
      <c r="E17" s="46">
        <v>6.3784871686413891E-2</v>
      </c>
      <c r="F17" s="96">
        <v>1016.93</v>
      </c>
      <c r="G17" s="96">
        <v>-0.38223722623598239</v>
      </c>
      <c r="H17" s="96">
        <v>-1.1952823137897035</v>
      </c>
      <c r="I17" s="96">
        <v>3.007291059451735</v>
      </c>
      <c r="S17" s="92"/>
      <c r="T17" s="93"/>
      <c r="U17" s="93"/>
    </row>
    <row r="18" spans="1:21">
      <c r="A18" t="s">
        <v>31</v>
      </c>
      <c r="B18" t="s">
        <v>51</v>
      </c>
      <c r="C18">
        <v>12</v>
      </c>
      <c r="D18" s="46">
        <v>0.37895623101056269</v>
      </c>
      <c r="E18" s="46">
        <v>2.2193495840162804E-2</v>
      </c>
      <c r="F18" s="96">
        <v>558.95000000000005</v>
      </c>
      <c r="G18" s="96">
        <v>-0.4214109476263494</v>
      </c>
      <c r="H18" s="96">
        <v>-1.6537742838647278</v>
      </c>
      <c r="I18" s="96">
        <v>2.7473729604887587</v>
      </c>
      <c r="S18" s="92"/>
      <c r="T18" s="93"/>
    </row>
    <row r="19" spans="1:21">
      <c r="A19" t="s">
        <v>31</v>
      </c>
      <c r="B19" t="s">
        <v>51</v>
      </c>
      <c r="C19">
        <v>15</v>
      </c>
      <c r="D19" s="46">
        <v>0.15547489404450504</v>
      </c>
      <c r="E19" s="46">
        <v>2.2920293764675709E-2</v>
      </c>
      <c r="F19" s="96">
        <v>158.21</v>
      </c>
      <c r="G19" s="96">
        <v>-0.80833973048422503</v>
      </c>
      <c r="H19" s="96">
        <v>-1.6397798204062162</v>
      </c>
      <c r="I19" s="96">
        <v>2.1992339305369017</v>
      </c>
      <c r="S19" s="92"/>
      <c r="T19" s="93"/>
      <c r="U19" s="93"/>
    </row>
    <row r="20" spans="1:21">
      <c r="A20" t="s">
        <v>31</v>
      </c>
      <c r="B20" t="s">
        <v>51</v>
      </c>
      <c r="C20">
        <v>18</v>
      </c>
      <c r="D20" s="46">
        <v>0.23852018646750608</v>
      </c>
      <c r="E20" s="46">
        <v>6.7461296813490612E-2</v>
      </c>
      <c r="F20" s="96">
        <v>278.97000000000003</v>
      </c>
      <c r="G20" s="96">
        <v>-0.62247485980853345</v>
      </c>
      <c r="H20" s="96">
        <v>-1.1709453145916766</v>
      </c>
      <c r="I20" s="96">
        <v>2.4455575024313672</v>
      </c>
      <c r="S20" s="92"/>
      <c r="T20" s="93"/>
      <c r="U20" s="93"/>
    </row>
    <row r="21" spans="1:21">
      <c r="A21" t="s">
        <v>32</v>
      </c>
      <c r="B21" t="s">
        <v>51</v>
      </c>
      <c r="C21">
        <v>3</v>
      </c>
      <c r="D21" s="46">
        <v>5.4734053520115331E-2</v>
      </c>
      <c r="E21" s="46">
        <v>4.7109545071674329E-2</v>
      </c>
      <c r="F21" s="96">
        <v>1180.68</v>
      </c>
      <c r="G21" s="96">
        <v>-1.2617423874827516</v>
      </c>
      <c r="H21" s="96">
        <v>-1.3268910896444974</v>
      </c>
      <c r="I21" s="96">
        <v>3.0721322066180714</v>
      </c>
      <c r="S21" s="92"/>
      <c r="T21" s="93"/>
    </row>
    <row r="22" spans="1:21">
      <c r="A22" t="s">
        <v>32</v>
      </c>
      <c r="B22" t="s">
        <v>51</v>
      </c>
      <c r="C22">
        <v>9</v>
      </c>
      <c r="D22" s="46">
        <v>0.15027398123794247</v>
      </c>
      <c r="E22" s="46">
        <v>2.8920531645493169E-2</v>
      </c>
      <c r="F22" s="96">
        <v>1147.76</v>
      </c>
      <c r="G22" s="96">
        <v>-0.82311620758985438</v>
      </c>
      <c r="H22" s="96">
        <v>-1.5387937276782755</v>
      </c>
      <c r="I22" s="96">
        <v>3.0598510852985679</v>
      </c>
      <c r="S22" s="92"/>
      <c r="T22" s="93"/>
    </row>
    <row r="23" spans="1:21">
      <c r="A23" t="s">
        <v>32</v>
      </c>
      <c r="B23" t="s">
        <v>51</v>
      </c>
      <c r="C23">
        <v>12</v>
      </c>
      <c r="D23" s="46">
        <v>0.10790896900827532</v>
      </c>
      <c r="E23" s="46">
        <v>2.9342134767824334E-2</v>
      </c>
      <c r="F23" s="96">
        <v>368.73</v>
      </c>
      <c r="G23" s="96">
        <v>-0.96694245680994884</v>
      </c>
      <c r="H23" s="96">
        <v>-1.5325082925322895</v>
      </c>
      <c r="I23" s="96">
        <v>2.5667084733924672</v>
      </c>
      <c r="S23" s="92"/>
      <c r="T23" s="93"/>
      <c r="U23" s="93"/>
    </row>
    <row r="24" spans="1:21">
      <c r="A24" t="s">
        <v>32</v>
      </c>
      <c r="B24" t="s">
        <v>51</v>
      </c>
      <c r="C24">
        <v>15</v>
      </c>
      <c r="D24" s="46">
        <v>6.9076245136936734E-2</v>
      </c>
      <c r="E24" s="46">
        <v>2.1144409355239875E-2</v>
      </c>
      <c r="F24" s="96">
        <v>212.06</v>
      </c>
      <c r="G24" s="96">
        <v>-1.1606712779463464</v>
      </c>
      <c r="H24" s="96">
        <v>-1.6748044418645749</v>
      </c>
      <c r="I24" s="96">
        <v>2.3264587570712223</v>
      </c>
      <c r="S24" s="92"/>
      <c r="T24" s="93"/>
      <c r="U24" s="93"/>
    </row>
    <row r="25" spans="1:21">
      <c r="A25" t="s">
        <v>32</v>
      </c>
      <c r="B25" t="s">
        <v>51</v>
      </c>
      <c r="C25">
        <v>18</v>
      </c>
      <c r="D25" s="46">
        <v>0.22879244180625682</v>
      </c>
      <c r="E25" s="46">
        <v>7.0764647100733935E-2</v>
      </c>
      <c r="G25" s="96">
        <v>-0.64055832662750056</v>
      </c>
      <c r="H25" s="96">
        <v>-1.1501836547909126</v>
      </c>
      <c r="I25" s="96"/>
      <c r="S25" s="92"/>
      <c r="T25" s="93"/>
    </row>
    <row r="26" spans="1:21">
      <c r="A26" t="s">
        <v>37</v>
      </c>
      <c r="B26" t="s">
        <v>51</v>
      </c>
      <c r="C26">
        <v>6</v>
      </c>
      <c r="D26" s="46">
        <v>4.3610642205323652E-2</v>
      </c>
      <c r="E26" s="46">
        <v>2.3186708353165091E-2</v>
      </c>
      <c r="G26" s="96">
        <v>-1.360407517908671</v>
      </c>
      <c r="H26" s="96">
        <v>-1.634760900586804</v>
      </c>
      <c r="I26" s="96"/>
    </row>
    <row r="27" spans="1:21">
      <c r="A27" t="s">
        <v>38</v>
      </c>
      <c r="B27" t="s">
        <v>51</v>
      </c>
      <c r="C27">
        <v>6</v>
      </c>
      <c r="D27" s="46">
        <v>0.22436487949240294</v>
      </c>
      <c r="E27" s="46">
        <v>5.0724582128675311E-2</v>
      </c>
      <c r="F27" s="96">
        <v>1433.51</v>
      </c>
      <c r="G27" s="96">
        <v>-0.64904512351373589</v>
      </c>
      <c r="H27" s="96">
        <v>-1.2947815220168042</v>
      </c>
      <c r="I27" s="96">
        <v>3.1564007268811576</v>
      </c>
      <c r="S27" s="90"/>
      <c r="T27" s="91"/>
      <c r="U27" s="91"/>
    </row>
    <row r="28" spans="1:21">
      <c r="A28" t="s">
        <v>34</v>
      </c>
      <c r="B28" t="s">
        <v>51</v>
      </c>
      <c r="C28">
        <v>6</v>
      </c>
      <c r="D28" s="46">
        <v>0.41216103892121153</v>
      </c>
      <c r="E28" s="46">
        <v>4.0898367246309818E-2</v>
      </c>
      <c r="F28" s="96">
        <v>913.5</v>
      </c>
      <c r="G28" s="96">
        <v>-0.38493306394264426</v>
      </c>
      <c r="H28" s="96">
        <v>-1.388294029647233</v>
      </c>
      <c r="I28" s="96">
        <v>2.9607085516885565</v>
      </c>
      <c r="S28" s="92"/>
      <c r="T28" s="93"/>
    </row>
    <row r="29" spans="1:21">
      <c r="A29" t="s">
        <v>39</v>
      </c>
      <c r="B29" t="s">
        <v>51</v>
      </c>
      <c r="C29">
        <v>6</v>
      </c>
      <c r="D29" s="46">
        <v>0.55402439497007849</v>
      </c>
      <c r="E29" s="46">
        <v>5.1498234556779959E-2</v>
      </c>
      <c r="F29" s="96">
        <v>1470.02</v>
      </c>
      <c r="G29" s="96">
        <v>-0.25647111186428589</v>
      </c>
      <c r="H29" s="96">
        <v>-1.2882076590246472</v>
      </c>
      <c r="I29" s="96">
        <v>3.1673232434764422</v>
      </c>
      <c r="S29" s="92"/>
      <c r="T29" s="93"/>
    </row>
    <row r="30" spans="1:21">
      <c r="A30" t="s">
        <v>42</v>
      </c>
      <c r="B30" t="s">
        <v>51</v>
      </c>
      <c r="C30">
        <v>3</v>
      </c>
      <c r="D30" s="46">
        <v>0.14078888010924165</v>
      </c>
      <c r="E30" s="46">
        <v>4.5697558345434056E-2</v>
      </c>
      <c r="F30" s="96">
        <v>880.93</v>
      </c>
      <c r="G30" s="96">
        <v>-0.85143164560517537</v>
      </c>
      <c r="H30" s="96">
        <v>-1.3401070039877669</v>
      </c>
      <c r="I30" s="96">
        <v>2.9449414001015599</v>
      </c>
      <c r="S30" s="92"/>
      <c r="T30" s="93"/>
    </row>
    <row r="31" spans="1:21">
      <c r="A31" t="s">
        <v>42</v>
      </c>
      <c r="B31" t="s">
        <v>51</v>
      </c>
      <c r="C31">
        <v>6</v>
      </c>
      <c r="D31" s="46">
        <v>9.491933670710978E-2</v>
      </c>
      <c r="E31" s="46">
        <v>5.1708064346394106E-2</v>
      </c>
      <c r="F31" s="96">
        <v>1761.29</v>
      </c>
      <c r="G31" s="96">
        <v>-1.0226453052782194</v>
      </c>
      <c r="H31" s="96">
        <v>-1.2864417194202367</v>
      </c>
      <c r="I31" s="96">
        <v>3.2458308693293434</v>
      </c>
      <c r="S31" s="92"/>
      <c r="T31" s="93"/>
    </row>
    <row r="32" spans="1:21">
      <c r="A32" t="s">
        <v>42</v>
      </c>
      <c r="B32" t="s">
        <v>51</v>
      </c>
      <c r="C32">
        <v>9</v>
      </c>
      <c r="D32" s="46">
        <v>0.34218347007980737</v>
      </c>
      <c r="E32" s="46">
        <v>1.6477334176240529E-2</v>
      </c>
      <c r="F32" s="96">
        <v>608.57000000000005</v>
      </c>
      <c r="G32" s="96">
        <v>-0.46574097383208468</v>
      </c>
      <c r="H32" s="96">
        <v>-1.7831130502965642</v>
      </c>
      <c r="I32" s="96">
        <v>2.784310539616651</v>
      </c>
      <c r="S32" s="92"/>
      <c r="T32" s="93"/>
    </row>
    <row r="33" spans="1:20">
      <c r="A33" t="s">
        <v>42</v>
      </c>
      <c r="B33" t="s">
        <v>51</v>
      </c>
      <c r="C33">
        <v>12</v>
      </c>
      <c r="D33" s="46">
        <v>0.10766373555199463</v>
      </c>
      <c r="E33" s="46">
        <v>4.9749852103112058E-2</v>
      </c>
      <c r="F33" s="96">
        <v>442.62</v>
      </c>
      <c r="G33" s="96">
        <v>-0.96793055577174048</v>
      </c>
      <c r="H33" s="96">
        <v>-1.3032082059915784</v>
      </c>
      <c r="I33" s="96">
        <v>2.6460310338420232</v>
      </c>
      <c r="S33" s="92"/>
      <c r="T33" s="93"/>
    </row>
    <row r="34" spans="1:20">
      <c r="A34" t="s">
        <v>42</v>
      </c>
      <c r="B34" t="s">
        <v>51</v>
      </c>
      <c r="C34">
        <v>18</v>
      </c>
      <c r="D34" s="46">
        <v>8.1562477361921001E-2</v>
      </c>
      <c r="E34" s="46">
        <v>9.1072366927027904E-3</v>
      </c>
      <c r="F34" s="96">
        <v>657.57</v>
      </c>
      <c r="G34" s="96">
        <v>-1.0885095915222429</v>
      </c>
      <c r="H34" s="96">
        <v>-2.0406133761727099</v>
      </c>
      <c r="I34" s="96">
        <v>2.8179419913755819</v>
      </c>
      <c r="S34" s="92"/>
      <c r="T34" s="93"/>
    </row>
    <row r="35" spans="1:20">
      <c r="A35" t="s">
        <v>44</v>
      </c>
      <c r="B35" t="s">
        <v>51</v>
      </c>
      <c r="C35">
        <v>3</v>
      </c>
      <c r="D35" s="46">
        <v>5.286510858368261E-2</v>
      </c>
      <c r="E35" s="46">
        <v>9.3814102157844026E-2</v>
      </c>
      <c r="F35" s="96">
        <v>404.51</v>
      </c>
      <c r="G35" s="96">
        <v>-1.2768308714256031</v>
      </c>
      <c r="H35" s="96">
        <v>-1.0277318734653471</v>
      </c>
      <c r="I35" s="96">
        <v>2.6069292623911515</v>
      </c>
      <c r="S35" s="92"/>
      <c r="T35" s="93"/>
    </row>
    <row r="36" spans="1:20">
      <c r="A36" t="s">
        <v>44</v>
      </c>
      <c r="B36" t="s">
        <v>51</v>
      </c>
      <c r="C36">
        <v>6</v>
      </c>
      <c r="D36" s="46">
        <v>0.11517490902298669</v>
      </c>
      <c r="E36" s="46">
        <v>1.1998622975572663E-2</v>
      </c>
      <c r="F36" s="96">
        <v>1144.2</v>
      </c>
      <c r="G36" s="96">
        <v>-0.93864212212568832</v>
      </c>
      <c r="H36" s="96">
        <v>-1.9208685929878484</v>
      </c>
      <c r="I36" s="96">
        <v>3.0585019434296492</v>
      </c>
      <c r="S36" s="92"/>
      <c r="T36" s="93"/>
    </row>
    <row r="37" spans="1:20">
      <c r="A37" t="s">
        <v>44</v>
      </c>
      <c r="B37" t="s">
        <v>51</v>
      </c>
      <c r="C37">
        <v>9</v>
      </c>
      <c r="E37" s="46">
        <v>6.4905044780662882E-3</v>
      </c>
      <c r="F37" s="96">
        <v>357.32</v>
      </c>
      <c r="G37" s="96"/>
      <c r="H37" s="96">
        <v>-2.1877215461078459</v>
      </c>
      <c r="I37" s="96">
        <v>2.5530573253167672</v>
      </c>
      <c r="S37" s="92"/>
      <c r="T37" s="93"/>
    </row>
    <row r="38" spans="1:20">
      <c r="A38" t="s">
        <v>44</v>
      </c>
      <c r="B38" t="s">
        <v>51</v>
      </c>
      <c r="C38">
        <v>12</v>
      </c>
      <c r="E38" s="46">
        <v>9.4926835629827469E-2</v>
      </c>
      <c r="F38" s="96">
        <v>369.23</v>
      </c>
      <c r="G38" s="96"/>
      <c r="H38" s="96">
        <v>-1.0226109960191165</v>
      </c>
      <c r="I38" s="96">
        <v>2.5672969802876375</v>
      </c>
      <c r="S38" s="92"/>
      <c r="T38" s="93"/>
    </row>
    <row r="39" spans="1:20">
      <c r="A39" t="s">
        <v>44</v>
      </c>
      <c r="B39" t="s">
        <v>51</v>
      </c>
      <c r="C39">
        <v>15</v>
      </c>
      <c r="D39" s="46">
        <v>0.39058240551108198</v>
      </c>
      <c r="E39" s="46">
        <v>0.15381505506027762</v>
      </c>
      <c r="F39" s="96">
        <v>634.72</v>
      </c>
      <c r="G39" s="96">
        <v>-0.40828732418577834</v>
      </c>
      <c r="H39" s="96">
        <v>-0.81300115471914824</v>
      </c>
      <c r="I39" s="96">
        <v>2.8025821831300752</v>
      </c>
      <c r="S39" s="92"/>
      <c r="T39" s="93"/>
    </row>
    <row r="40" spans="1:20">
      <c r="A40" t="s">
        <v>44</v>
      </c>
      <c r="B40" t="s">
        <v>51</v>
      </c>
      <c r="C40">
        <v>18</v>
      </c>
      <c r="D40" s="46">
        <v>7.9935587287905605E-2</v>
      </c>
      <c r="E40" s="46">
        <v>2.1167394944015889E-2</v>
      </c>
      <c r="F40" s="96">
        <v>268.02999999999997</v>
      </c>
      <c r="G40" s="96">
        <v>-1.0972598299239018</v>
      </c>
      <c r="H40" s="96">
        <v>-1.6743325869996721</v>
      </c>
      <c r="I40" s="96">
        <v>2.4281834063619443</v>
      </c>
      <c r="S40" s="92"/>
      <c r="T40" s="93"/>
    </row>
    <row r="41" spans="1:20">
      <c r="A41" t="s">
        <v>47</v>
      </c>
      <c r="B41" t="s">
        <v>51</v>
      </c>
      <c r="C41">
        <v>3</v>
      </c>
      <c r="D41" s="46">
        <v>0.12343679680220428</v>
      </c>
      <c r="E41" s="46">
        <v>3.0962231568628259E-2</v>
      </c>
      <c r="F41" s="96">
        <v>902.21</v>
      </c>
      <c r="G41" s="96">
        <v>-0.90855535678594002</v>
      </c>
      <c r="H41" s="96">
        <v>-1.5091677455661829</v>
      </c>
      <c r="I41" s="96">
        <v>2.9553076364623685</v>
      </c>
      <c r="S41" s="92"/>
      <c r="T41" s="93"/>
    </row>
    <row r="42" spans="1:20">
      <c r="A42" t="s">
        <v>50</v>
      </c>
      <c r="B42" t="s">
        <v>51</v>
      </c>
      <c r="C42">
        <v>3</v>
      </c>
      <c r="D42" s="46">
        <v>8.8543712235651939E-2</v>
      </c>
      <c r="E42" s="46">
        <v>1.7209486250119983E-2</v>
      </c>
      <c r="F42" s="96">
        <v>545.75</v>
      </c>
      <c r="G42" s="96">
        <v>-1.0528422739805896</v>
      </c>
      <c r="H42" s="96">
        <v>-1.76423209434811</v>
      </c>
      <c r="I42" s="96">
        <v>2.7369937443811767</v>
      </c>
      <c r="S42" s="92"/>
      <c r="T42" s="93"/>
    </row>
    <row r="43" spans="1:20">
      <c r="A43" t="s">
        <v>50</v>
      </c>
      <c r="B43" t="s">
        <v>51</v>
      </c>
      <c r="C43">
        <v>6</v>
      </c>
      <c r="D43" s="46">
        <v>0.27162938839059231</v>
      </c>
      <c r="E43" s="46">
        <v>0.10263770233289926</v>
      </c>
      <c r="F43" s="96">
        <v>2157.13</v>
      </c>
      <c r="G43" s="96">
        <v>-0.56602324423911976</v>
      </c>
      <c r="H43" s="96">
        <v>-0.98869307872307532</v>
      </c>
      <c r="I43" s="96">
        <v>3.3338763187610416</v>
      </c>
      <c r="S43" s="92"/>
      <c r="T43" s="93"/>
    </row>
    <row r="44" spans="1:20">
      <c r="A44" t="s">
        <v>50</v>
      </c>
      <c r="B44" t="s">
        <v>51</v>
      </c>
      <c r="C44">
        <v>9</v>
      </c>
      <c r="D44" s="46">
        <v>1</v>
      </c>
      <c r="E44" s="46">
        <v>0.76940577968666723</v>
      </c>
      <c r="F44" s="96">
        <v>699.62</v>
      </c>
      <c r="G44" s="96">
        <v>0</v>
      </c>
      <c r="H44" s="96">
        <v>-0.11384455564734869</v>
      </c>
      <c r="I44" s="96">
        <v>2.8448622161375212</v>
      </c>
      <c r="S44" s="92"/>
      <c r="T44" s="93"/>
    </row>
    <row r="45" spans="1:20">
      <c r="A45" t="s">
        <v>50</v>
      </c>
      <c r="B45" t="s">
        <v>51</v>
      </c>
      <c r="C45">
        <v>12</v>
      </c>
      <c r="D45" s="46">
        <v>0.17842980432658748</v>
      </c>
      <c r="E45" s="46">
        <v>1.2636021756349381E-2</v>
      </c>
      <c r="F45" s="96">
        <v>407.27</v>
      </c>
      <c r="G45" s="96">
        <v>-0.74853260078128492</v>
      </c>
      <c r="H45" s="96">
        <v>-1.8983896350101344</v>
      </c>
      <c r="I45" s="96">
        <v>2.6098824206082045</v>
      </c>
      <c r="S45" s="92"/>
      <c r="T45" s="93"/>
    </row>
    <row r="46" spans="1:20">
      <c r="A46" t="s">
        <v>50</v>
      </c>
      <c r="B46" t="s">
        <v>51</v>
      </c>
      <c r="C46">
        <v>15</v>
      </c>
      <c r="D46" s="46">
        <v>0.18643250256220126</v>
      </c>
      <c r="E46" s="46">
        <v>1.4066122413469034E-2</v>
      </c>
      <c r="F46" s="96">
        <v>663.82</v>
      </c>
      <c r="G46" s="96">
        <v>-0.72947837066830823</v>
      </c>
      <c r="H46" s="96">
        <v>-1.8518256073646162</v>
      </c>
      <c r="I46" s="96">
        <v>2.8220503329758539</v>
      </c>
      <c r="S46" s="92"/>
      <c r="T46" s="93"/>
    </row>
    <row r="47" spans="1:20">
      <c r="A47" t="s">
        <v>25</v>
      </c>
      <c r="B47" t="s">
        <v>24</v>
      </c>
      <c r="C47">
        <v>3</v>
      </c>
      <c r="D47" s="46">
        <v>0.12762497411016549</v>
      </c>
      <c r="E47" s="46">
        <v>0.46460017851053503</v>
      </c>
      <c r="F47" s="96">
        <v>206.51</v>
      </c>
      <c r="G47" s="96">
        <v>-0.8940643330054322</v>
      </c>
      <c r="H47" s="96">
        <v>-0.33292062766939196</v>
      </c>
      <c r="I47" s="96">
        <v>2.3149410866929836</v>
      </c>
      <c r="S47" s="92"/>
      <c r="T47" s="93"/>
    </row>
    <row r="48" spans="1:20">
      <c r="A48" t="s">
        <v>25</v>
      </c>
      <c r="B48" t="s">
        <v>24</v>
      </c>
      <c r="C48">
        <v>6</v>
      </c>
      <c r="D48" s="46">
        <v>6.1103604580918999E-2</v>
      </c>
      <c r="E48" s="46">
        <v>0.31618678392736876</v>
      </c>
      <c r="F48" s="96">
        <v>182.33</v>
      </c>
      <c r="G48" s="96">
        <v>-1.2139331694067448</v>
      </c>
      <c r="H48" s="96">
        <v>-0.50005628679903014</v>
      </c>
      <c r="I48" s="96">
        <v>2.2608581319711405</v>
      </c>
      <c r="S48" s="92"/>
      <c r="T48" s="93"/>
    </row>
    <row r="49" spans="1:20">
      <c r="A49" t="s">
        <v>25</v>
      </c>
      <c r="B49" t="s">
        <v>24</v>
      </c>
      <c r="C49">
        <v>9</v>
      </c>
      <c r="D49" s="46">
        <v>9.5583645860367369E-2</v>
      </c>
      <c r="E49" s="46">
        <v>0.26253968848948395</v>
      </c>
      <c r="F49" s="96">
        <v>117.26</v>
      </c>
      <c r="G49" s="96">
        <v>-1.0196164081441486</v>
      </c>
      <c r="H49" s="96">
        <v>-0.58080503439486209</v>
      </c>
      <c r="I49" s="96">
        <v>2.0691498898487786</v>
      </c>
      <c r="S49" s="92"/>
      <c r="T49" s="93"/>
    </row>
    <row r="50" spans="1:20">
      <c r="A50" t="s">
        <v>25</v>
      </c>
      <c r="B50" t="s">
        <v>24</v>
      </c>
      <c r="C50">
        <v>12</v>
      </c>
      <c r="D50" s="46">
        <v>0.16313836514459606</v>
      </c>
      <c r="E50" s="46">
        <v>0.53263368904296293</v>
      </c>
      <c r="F50" s="96">
        <v>168.38</v>
      </c>
      <c r="G50" s="96">
        <v>-0.78744389419410221</v>
      </c>
      <c r="H50" s="96">
        <v>-0.27357136793322873</v>
      </c>
      <c r="I50" s="96">
        <v>2.2262905051834165</v>
      </c>
      <c r="S50" s="92"/>
      <c r="T50" s="93"/>
    </row>
    <row r="51" spans="1:20">
      <c r="A51" t="s">
        <v>25</v>
      </c>
      <c r="B51" t="s">
        <v>24</v>
      </c>
      <c r="C51">
        <v>15</v>
      </c>
      <c r="D51" s="46">
        <v>0.16966885221720168</v>
      </c>
      <c r="E51" s="46">
        <v>0.37921870304466904</v>
      </c>
      <c r="F51" s="96">
        <v>200.61</v>
      </c>
      <c r="G51" s="96">
        <v>-0.77039787808178006</v>
      </c>
      <c r="H51" s="96">
        <v>-0.42111025142683145</v>
      </c>
      <c r="I51" s="96">
        <v>2.3023525779195628</v>
      </c>
      <c r="S51" s="92"/>
      <c r="T51" s="93"/>
    </row>
    <row r="52" spans="1:20">
      <c r="A52" t="s">
        <v>25</v>
      </c>
      <c r="B52" t="s">
        <v>24</v>
      </c>
      <c r="C52">
        <v>18</v>
      </c>
      <c r="D52" s="46">
        <v>1.1475270669148205E-2</v>
      </c>
      <c r="E52" s="46">
        <v>2.5339077765424406E-2</v>
      </c>
      <c r="F52" s="96">
        <v>188.87</v>
      </c>
      <c r="G52" s="96">
        <v>-1.9402370618925626</v>
      </c>
      <c r="H52" s="96">
        <v>-1.5962091956355193</v>
      </c>
      <c r="I52" s="96">
        <v>2.2761629803191417</v>
      </c>
      <c r="S52" s="92"/>
      <c r="T52" s="93"/>
    </row>
    <row r="53" spans="1:20">
      <c r="A53" t="s">
        <v>28</v>
      </c>
      <c r="B53" t="s">
        <v>24</v>
      </c>
      <c r="C53">
        <v>3</v>
      </c>
      <c r="D53" s="46">
        <v>0.11524338299694183</v>
      </c>
      <c r="E53" s="46">
        <v>0.49222001693918704</v>
      </c>
      <c r="F53" s="96">
        <v>36.81</v>
      </c>
      <c r="G53" s="96">
        <v>-0.93838400138659761</v>
      </c>
      <c r="H53" s="96">
        <v>-0.30784072897237003</v>
      </c>
      <c r="I53" s="96">
        <v>1.5659658174466666</v>
      </c>
      <c r="S53" s="92"/>
      <c r="T53" s="93"/>
    </row>
    <row r="54" spans="1:20">
      <c r="A54" t="s">
        <v>28</v>
      </c>
      <c r="B54" t="s">
        <v>24</v>
      </c>
      <c r="C54">
        <v>6</v>
      </c>
      <c r="D54" s="46">
        <v>9.9172008489812544E-2</v>
      </c>
      <c r="E54" s="46">
        <v>0.41179575859256656</v>
      </c>
      <c r="F54" s="96">
        <v>246.05</v>
      </c>
      <c r="G54" s="96">
        <v>-1.0036108910903818</v>
      </c>
      <c r="H54" s="96">
        <v>-0.38531813083437894</v>
      </c>
      <c r="I54" s="96">
        <v>2.3910233693700995</v>
      </c>
      <c r="S54" s="92"/>
      <c r="T54" s="93"/>
    </row>
    <row r="55" spans="1:20">
      <c r="A55" t="s">
        <v>28</v>
      </c>
      <c r="B55" t="s">
        <v>24</v>
      </c>
      <c r="C55">
        <v>9</v>
      </c>
      <c r="D55" s="46">
        <v>2.3673990195802189E-2</v>
      </c>
      <c r="E55" s="46">
        <v>1.3666370710669635E-2</v>
      </c>
      <c r="F55" s="96">
        <v>295.74</v>
      </c>
      <c r="G55" s="96">
        <v>-1.6257285365799756</v>
      </c>
      <c r="H55" s="96">
        <v>-1.8643468028863746</v>
      </c>
      <c r="I55" s="96">
        <v>2.4709100685383678</v>
      </c>
      <c r="S55" s="92"/>
      <c r="T55" s="93"/>
    </row>
    <row r="56" spans="1:20">
      <c r="A56" t="s">
        <v>28</v>
      </c>
      <c r="B56" t="s">
        <v>24</v>
      </c>
      <c r="C56">
        <v>15</v>
      </c>
      <c r="D56" s="46">
        <v>8.1011428453255409E-3</v>
      </c>
      <c r="E56" s="46">
        <v>1.0383396651035407E-2</v>
      </c>
      <c r="F56" s="96">
        <v>181.8</v>
      </c>
      <c r="G56" s="96">
        <v>-2.0914537099599126</v>
      </c>
      <c r="H56" s="96">
        <v>-1.9836605553991347</v>
      </c>
      <c r="I56" s="96">
        <v>2.2595938788859486</v>
      </c>
      <c r="S56" s="92"/>
      <c r="T56" s="93"/>
    </row>
    <row r="57" spans="1:20">
      <c r="A57" t="s">
        <v>28</v>
      </c>
      <c r="B57" t="s">
        <v>24</v>
      </c>
      <c r="C57">
        <v>18</v>
      </c>
      <c r="D57" s="46">
        <v>3.3884538214951472E-2</v>
      </c>
      <c r="E57" s="46">
        <v>6.4955123653243893E-2</v>
      </c>
      <c r="F57" s="96">
        <v>130.29</v>
      </c>
      <c r="G57" s="96">
        <v>-1.4699984286329262</v>
      </c>
      <c r="H57" s="96">
        <v>-1.1873865861372512</v>
      </c>
      <c r="I57" s="96">
        <v>2.1149110840818914</v>
      </c>
      <c r="S57" s="92"/>
      <c r="T57" s="93"/>
    </row>
    <row r="58" spans="1:20">
      <c r="A58" t="s">
        <v>29</v>
      </c>
      <c r="B58" t="s">
        <v>24</v>
      </c>
      <c r="C58">
        <v>6</v>
      </c>
      <c r="D58" s="46">
        <v>6.1057848301902085E-2</v>
      </c>
      <c r="E58" s="46">
        <v>0.24973917332924278</v>
      </c>
      <c r="F58" s="96">
        <v>245.78</v>
      </c>
      <c r="G58" s="96">
        <v>-1.2142585044441041</v>
      </c>
      <c r="H58" s="96">
        <v>-0.60251333019020958</v>
      </c>
      <c r="I58" s="96">
        <v>2.3905465398888022</v>
      </c>
      <c r="S58" s="92"/>
      <c r="T58" s="93"/>
    </row>
    <row r="59" spans="1:20">
      <c r="A59" t="s">
        <v>29</v>
      </c>
      <c r="B59" t="s">
        <v>24</v>
      </c>
      <c r="C59">
        <v>9</v>
      </c>
      <c r="D59" s="46">
        <v>3.0702985188386656E-3</v>
      </c>
      <c r="E59" s="46">
        <v>2.3991397895587207E-3</v>
      </c>
      <c r="F59" s="96">
        <v>227.31</v>
      </c>
      <c r="G59" s="96">
        <v>-2.5128193969066541</v>
      </c>
      <c r="H59" s="96">
        <v>-2.6199444464609858</v>
      </c>
      <c r="I59" s="96">
        <v>2.356618541969091</v>
      </c>
      <c r="S59" s="92"/>
      <c r="T59" s="93"/>
    </row>
    <row r="60" spans="1:20">
      <c r="A60" t="s">
        <v>29</v>
      </c>
      <c r="B60" t="s">
        <v>24</v>
      </c>
      <c r="C60">
        <v>12</v>
      </c>
      <c r="D60" s="46">
        <v>9.1766531973457386E-3</v>
      </c>
      <c r="E60" s="46">
        <v>4.5021370843842893E-3</v>
      </c>
      <c r="F60" s="96">
        <v>141.68</v>
      </c>
      <c r="G60" s="96">
        <v>-2.0373156807752295</v>
      </c>
      <c r="H60" s="96">
        <v>-2.3465812854160717</v>
      </c>
      <c r="I60" s="96">
        <v>2.1513085481820182</v>
      </c>
      <c r="S60" s="92"/>
      <c r="T60" s="93"/>
    </row>
    <row r="61" spans="1:20">
      <c r="A61" t="s">
        <v>29</v>
      </c>
      <c r="B61" t="s">
        <v>24</v>
      </c>
      <c r="C61">
        <v>18</v>
      </c>
      <c r="D61" s="46">
        <v>1.065324746272615E-2</v>
      </c>
      <c r="E61" s="46">
        <v>1.5138985765710655E-2</v>
      </c>
      <c r="F61" s="96">
        <v>155.72</v>
      </c>
      <c r="G61" s="96">
        <v>-1.9725179846985934</v>
      </c>
      <c r="H61" s="96">
        <v>-1.8199032193610265</v>
      </c>
      <c r="I61" s="96">
        <v>2.1923443950461241</v>
      </c>
      <c r="S61" s="92"/>
      <c r="T61" s="93"/>
    </row>
    <row r="62" spans="1:20">
      <c r="A62" t="s">
        <v>33</v>
      </c>
      <c r="B62" t="s">
        <v>24</v>
      </c>
      <c r="C62">
        <v>6</v>
      </c>
      <c r="D62" s="46">
        <v>7.3413553263517201E-2</v>
      </c>
      <c r="E62" s="46">
        <v>4.6627688917111514E-3</v>
      </c>
      <c r="F62" s="96">
        <v>244.67</v>
      </c>
      <c r="G62" s="96">
        <v>-1.1342237552856846</v>
      </c>
      <c r="H62" s="96">
        <v>-2.3313561096456374</v>
      </c>
      <c r="I62" s="96">
        <v>2.3885807219746575</v>
      </c>
      <c r="S62" s="92"/>
      <c r="T62" s="93"/>
    </row>
    <row r="63" spans="1:20">
      <c r="A63" t="s">
        <v>33</v>
      </c>
      <c r="B63" t="s">
        <v>24</v>
      </c>
      <c r="C63">
        <v>9</v>
      </c>
      <c r="D63" s="46">
        <v>7.3428940057032446E-2</v>
      </c>
      <c r="E63" s="46">
        <v>3.4357052489569481E-2</v>
      </c>
      <c r="F63" s="96">
        <v>105.24</v>
      </c>
      <c r="G63" s="96">
        <v>-1.134132740765416</v>
      </c>
      <c r="H63" s="96">
        <v>-1.4639841016051569</v>
      </c>
      <c r="I63" s="96">
        <v>2.0221808394136653</v>
      </c>
      <c r="S63" s="92"/>
      <c r="T63" s="93"/>
    </row>
    <row r="64" spans="1:20">
      <c r="A64" t="s">
        <v>33</v>
      </c>
      <c r="B64" t="s">
        <v>24</v>
      </c>
      <c r="C64">
        <v>12</v>
      </c>
      <c r="D64" s="46">
        <v>2.9655911075453179E-2</v>
      </c>
      <c r="E64" s="46">
        <v>1.8843057927728602E-2</v>
      </c>
      <c r="F64" s="96">
        <v>112.39</v>
      </c>
      <c r="G64" s="96">
        <v>-1.5278887292275449</v>
      </c>
      <c r="H64" s="96">
        <v>-1.7248486167568986</v>
      </c>
      <c r="I64" s="96">
        <v>2.0507276712150531</v>
      </c>
      <c r="S64" s="92"/>
      <c r="T64" s="93"/>
    </row>
    <row r="65" spans="1:20">
      <c r="A65" t="s">
        <v>33</v>
      </c>
      <c r="B65" t="s">
        <v>24</v>
      </c>
      <c r="C65">
        <v>15</v>
      </c>
      <c r="D65" s="46">
        <v>2.2146481584136048E-2</v>
      </c>
      <c r="E65" s="46">
        <v>1.1171937926558961E-2</v>
      </c>
      <c r="F65" s="96">
        <v>152.16999999999999</v>
      </c>
      <c r="G65" s="96">
        <v>-1.6546952604100957</v>
      </c>
      <c r="H65" s="96">
        <v>-1.9518714859882011</v>
      </c>
      <c r="I65" s="96">
        <v>2.1823290406167053</v>
      </c>
      <c r="S65" s="92"/>
      <c r="T65" s="93"/>
    </row>
    <row r="66" spans="1:20">
      <c r="A66" t="s">
        <v>33</v>
      </c>
      <c r="B66" t="s">
        <v>24</v>
      </c>
      <c r="C66">
        <v>18</v>
      </c>
      <c r="D66" s="46">
        <v>1.2535202641327582E-2</v>
      </c>
      <c r="E66" s="46">
        <v>3.1483796968871929E-2</v>
      </c>
      <c r="G66" s="96">
        <v>-1.9018686409399868</v>
      </c>
      <c r="H66" s="96">
        <v>-1.5019128969232152</v>
      </c>
      <c r="I66" s="96"/>
      <c r="S66" s="92"/>
      <c r="T66" s="93"/>
    </row>
    <row r="67" spans="1:20">
      <c r="A67" t="s">
        <v>35</v>
      </c>
      <c r="B67" t="s">
        <v>24</v>
      </c>
      <c r="C67">
        <v>6</v>
      </c>
      <c r="D67" s="46">
        <v>1.5930572011259053E-2</v>
      </c>
      <c r="E67" s="46">
        <v>7.269887912053523E-3</v>
      </c>
      <c r="F67" s="96">
        <v>214.11</v>
      </c>
      <c r="G67" s="96">
        <v>-1.7977686299193099</v>
      </c>
      <c r="H67" s="96">
        <v>-2.138472285090331</v>
      </c>
      <c r="I67" s="96">
        <v>2.330636951476591</v>
      </c>
      <c r="S67" s="92"/>
      <c r="T67" s="93"/>
    </row>
    <row r="68" spans="1:20">
      <c r="A68" t="s">
        <v>35</v>
      </c>
      <c r="B68" t="s">
        <v>24</v>
      </c>
      <c r="C68">
        <v>9</v>
      </c>
      <c r="D68" s="46">
        <v>1.6306426618684592E-2</v>
      </c>
      <c r="E68" s="46">
        <v>4.598814444185588E-2</v>
      </c>
      <c r="F68" s="96">
        <v>137.74</v>
      </c>
      <c r="G68" s="96">
        <v>-1.7876411995860779</v>
      </c>
      <c r="H68" s="96">
        <v>-1.3373541132552789</v>
      </c>
      <c r="I68" s="96">
        <v>2.1390600786493015</v>
      </c>
      <c r="S68" s="92"/>
      <c r="T68" s="93"/>
    </row>
    <row r="69" spans="1:20">
      <c r="A69" t="s">
        <v>35</v>
      </c>
      <c r="B69" t="s">
        <v>24</v>
      </c>
      <c r="C69">
        <v>12</v>
      </c>
      <c r="E69" s="46">
        <v>1.9706375383534817E-2</v>
      </c>
      <c r="F69" s="96">
        <v>140.61000000000001</v>
      </c>
      <c r="G69" s="96"/>
      <c r="H69" s="96">
        <v>-1.7053932486626509</v>
      </c>
      <c r="I69" s="96">
        <v>2.1480162082398726</v>
      </c>
      <c r="S69" s="92"/>
      <c r="T69" s="93"/>
    </row>
    <row r="70" spans="1:20">
      <c r="A70" t="s">
        <v>66</v>
      </c>
      <c r="B70" t="s">
        <v>24</v>
      </c>
      <c r="C70">
        <v>15</v>
      </c>
      <c r="D70" s="46">
        <v>1.2719195008274949E-2</v>
      </c>
      <c r="E70" s="46">
        <v>9.558318734263261E-3</v>
      </c>
      <c r="G70" s="96">
        <v>-1.8955403741063983</v>
      </c>
      <c r="H70" s="96">
        <v>-2.0196184914733406</v>
      </c>
      <c r="I70" s="96"/>
      <c r="S70" s="92"/>
      <c r="T70" s="93"/>
    </row>
    <row r="71" spans="1:20">
      <c r="A71" t="s">
        <v>66</v>
      </c>
      <c r="B71" t="s">
        <v>24</v>
      </c>
      <c r="C71">
        <v>18</v>
      </c>
      <c r="D71" s="46">
        <v>0.12449587199494444</v>
      </c>
      <c r="E71" s="46">
        <v>0.27770405630825828</v>
      </c>
      <c r="F71" s="96">
        <v>118.21</v>
      </c>
      <c r="G71" s="96">
        <v>-0.90484504856453951</v>
      </c>
      <c r="H71" s="96">
        <v>-0.55641777664359304</v>
      </c>
      <c r="I71" s="96">
        <v>2.0726542173330342</v>
      </c>
      <c r="S71" s="92"/>
      <c r="T71" s="93"/>
    </row>
    <row r="72" spans="1:20">
      <c r="A72" t="s">
        <v>36</v>
      </c>
      <c r="B72" t="s">
        <v>24</v>
      </c>
      <c r="C72">
        <v>6</v>
      </c>
      <c r="D72" s="46">
        <v>4.4359077407404517E-2</v>
      </c>
      <c r="E72" s="46">
        <v>3.7510821293644407E-2</v>
      </c>
      <c r="F72" s="96">
        <v>296.52999999999997</v>
      </c>
      <c r="G72" s="96">
        <v>-1.3530174950079976</v>
      </c>
      <c r="H72" s="96">
        <v>-1.4258434269345079</v>
      </c>
      <c r="I72" s="96">
        <v>2.4720686375834853</v>
      </c>
      <c r="S72" s="92"/>
      <c r="T72" s="93"/>
    </row>
    <row r="73" spans="1:20">
      <c r="A73" t="s">
        <v>36</v>
      </c>
      <c r="B73" t="s">
        <v>24</v>
      </c>
      <c r="C73">
        <v>9</v>
      </c>
      <c r="D73" s="46">
        <v>1.0984479802065026E-2</v>
      </c>
      <c r="E73" s="46">
        <v>1.5727576442017669E-2</v>
      </c>
      <c r="F73" s="96">
        <v>123.55</v>
      </c>
      <c r="G73" s="96">
        <v>-1.9592205053745186</v>
      </c>
      <c r="H73" s="96">
        <v>-1.803338195301069</v>
      </c>
      <c r="I73" s="96">
        <v>2.091842749738098</v>
      </c>
      <c r="S73" s="92"/>
      <c r="T73" s="93"/>
    </row>
    <row r="74" spans="1:20">
      <c r="A74" t="s">
        <v>36</v>
      </c>
      <c r="B74" t="s">
        <v>24</v>
      </c>
      <c r="C74">
        <v>12</v>
      </c>
      <c r="D74" s="46">
        <v>9.1692573414081546E-2</v>
      </c>
      <c r="E74" s="46">
        <v>3.3880200789816982E-2</v>
      </c>
      <c r="F74" s="96">
        <v>129.27000000000001</v>
      </c>
      <c r="G74" s="96">
        <v>-1.0376658383310355</v>
      </c>
      <c r="H74" s="96">
        <v>-1.4700540245027494</v>
      </c>
      <c r="I74" s="96">
        <v>2.1114977488080302</v>
      </c>
      <c r="S74" s="92"/>
      <c r="T74" s="93"/>
    </row>
    <row r="75" spans="1:20">
      <c r="A75" t="s">
        <v>40</v>
      </c>
      <c r="B75" t="s">
        <v>24</v>
      </c>
      <c r="C75">
        <v>6</v>
      </c>
      <c r="D75" s="46">
        <v>0.12697804321319831</v>
      </c>
      <c r="E75" s="46">
        <v>0.18026509484119926</v>
      </c>
      <c r="F75" s="96">
        <v>229.01</v>
      </c>
      <c r="G75" s="96">
        <v>-0.89627136987671052</v>
      </c>
      <c r="H75" s="96">
        <v>-0.74408835860987987</v>
      </c>
      <c r="I75" s="96">
        <v>2.3598544467503579</v>
      </c>
      <c r="S75" s="92"/>
      <c r="T75" s="93"/>
    </row>
    <row r="76" spans="1:20">
      <c r="A76" t="s">
        <v>40</v>
      </c>
      <c r="B76" t="s">
        <v>24</v>
      </c>
      <c r="C76">
        <v>9</v>
      </c>
      <c r="D76" s="46">
        <v>0.18799330253675942</v>
      </c>
      <c r="E76" s="46">
        <v>0.37980002945592173</v>
      </c>
      <c r="F76" s="96">
        <v>172.56</v>
      </c>
      <c r="G76" s="96">
        <v>-0.72585762266791476</v>
      </c>
      <c r="H76" s="96">
        <v>-0.42044500591668488</v>
      </c>
      <c r="I76" s="96">
        <v>2.2369401320944888</v>
      </c>
      <c r="S76" s="92"/>
      <c r="T76" s="93"/>
    </row>
    <row r="77" spans="1:20">
      <c r="A77" t="s">
        <v>40</v>
      </c>
      <c r="B77" t="s">
        <v>24</v>
      </c>
      <c r="C77">
        <v>12</v>
      </c>
      <c r="D77" s="46">
        <v>0.11314978252509296</v>
      </c>
      <c r="E77" s="46">
        <v>0.30871813437700185</v>
      </c>
      <c r="F77" s="96">
        <v>115.65</v>
      </c>
      <c r="G77" s="96">
        <v>-0.94634627642637892</v>
      </c>
      <c r="H77" s="96">
        <v>-0.5104378589255868</v>
      </c>
      <c r="I77" s="96">
        <v>2.0631456371066381</v>
      </c>
      <c r="S77" s="92"/>
      <c r="T77" s="93"/>
    </row>
    <row r="78" spans="1:20">
      <c r="A78" t="s">
        <v>40</v>
      </c>
      <c r="B78" t="s">
        <v>24</v>
      </c>
      <c r="C78">
        <v>15</v>
      </c>
      <c r="D78" s="46">
        <v>3.4974883479202697E-2</v>
      </c>
      <c r="E78" s="46">
        <v>2.9546601422655316E-2</v>
      </c>
      <c r="F78" s="96">
        <v>116.23</v>
      </c>
      <c r="G78" s="96">
        <v>-1.4562437237102903</v>
      </c>
      <c r="H78" s="96">
        <v>-1.5294924663316547</v>
      </c>
      <c r="I78" s="96">
        <v>2.0653182378037371</v>
      </c>
      <c r="S78" s="92"/>
      <c r="T78" s="93"/>
    </row>
    <row r="79" spans="1:20">
      <c r="A79" t="s">
        <v>40</v>
      </c>
      <c r="B79" t="s">
        <v>24</v>
      </c>
      <c r="C79">
        <v>18</v>
      </c>
      <c r="D79" s="46">
        <v>6.7969001892583675E-2</v>
      </c>
      <c r="E79" s="46">
        <v>0.29925930850291632</v>
      </c>
      <c r="F79" s="96">
        <v>114.41</v>
      </c>
      <c r="G79" s="96">
        <v>-1.167689107534351</v>
      </c>
      <c r="H79" s="96">
        <v>-0.52395233192045776</v>
      </c>
      <c r="I79" s="96">
        <v>2.0584639856022506</v>
      </c>
      <c r="S79" s="92"/>
      <c r="T79" s="93"/>
    </row>
    <row r="80" spans="1:20">
      <c r="A80" t="s">
        <v>41</v>
      </c>
      <c r="B80" t="s">
        <v>24</v>
      </c>
      <c r="C80">
        <v>3</v>
      </c>
      <c r="D80" s="46">
        <v>2.5429935654273879E-2</v>
      </c>
      <c r="E80" s="46">
        <v>2.9150783024654427E-2</v>
      </c>
      <c r="F80" s="96">
        <v>344.34</v>
      </c>
      <c r="G80" s="96">
        <v>-1.5946547387243755</v>
      </c>
      <c r="H80" s="96">
        <v>-1.5353497750826921</v>
      </c>
      <c r="I80" s="96">
        <v>2.5369874751306019</v>
      </c>
      <c r="S80" s="92"/>
      <c r="T80" s="93"/>
    </row>
    <row r="81" spans="1:20">
      <c r="A81" t="s">
        <v>41</v>
      </c>
      <c r="B81" t="s">
        <v>24</v>
      </c>
      <c r="C81">
        <v>6</v>
      </c>
      <c r="D81" s="46">
        <v>3.4002729770900332E-2</v>
      </c>
      <c r="E81" s="46">
        <v>4.3412009153078225E-2</v>
      </c>
      <c r="F81" s="96">
        <v>161.52000000000001</v>
      </c>
      <c r="G81" s="96">
        <v>-1.4684862159915655</v>
      </c>
      <c r="H81" s="96">
        <v>-1.3623901140944199</v>
      </c>
      <c r="I81" s="96">
        <v>2.2082263059355829</v>
      </c>
      <c r="S81" s="92"/>
      <c r="T81" s="93"/>
    </row>
    <row r="82" spans="1:20">
      <c r="A82" t="s">
        <v>41</v>
      </c>
      <c r="B82" t="s">
        <v>24</v>
      </c>
      <c r="C82">
        <v>9</v>
      </c>
      <c r="D82" s="46">
        <v>4.4731125250886204E-2</v>
      </c>
      <c r="E82" s="46">
        <v>1.3439433570741061E-2</v>
      </c>
      <c r="F82" s="96">
        <v>106.53</v>
      </c>
      <c r="G82" s="96">
        <v>-1.3493901766294027</v>
      </c>
      <c r="H82" s="96">
        <v>-1.8716190350236719</v>
      </c>
      <c r="I82" s="96">
        <v>2.0274719270212778</v>
      </c>
      <c r="S82" s="92"/>
      <c r="T82" s="93"/>
    </row>
    <row r="83" spans="1:20">
      <c r="A83" t="s">
        <v>41</v>
      </c>
      <c r="B83" t="s">
        <v>24</v>
      </c>
      <c r="C83">
        <v>12</v>
      </c>
      <c r="D83" s="46">
        <v>5.6298596666678545E-2</v>
      </c>
      <c r="E83" s="46">
        <v>5.9481628942009826E-2</v>
      </c>
      <c r="F83" s="96">
        <v>157.19</v>
      </c>
      <c r="G83" s="96">
        <v>-1.2495024305041351</v>
      </c>
      <c r="H83" s="96">
        <v>-1.2256171465583001</v>
      </c>
      <c r="I83" s="96">
        <v>2.1964249139491954</v>
      </c>
      <c r="S83" s="92"/>
      <c r="T83" s="93"/>
    </row>
    <row r="84" spans="1:20">
      <c r="A84" t="s">
        <v>41</v>
      </c>
      <c r="B84" t="s">
        <v>24</v>
      </c>
      <c r="C84">
        <v>15</v>
      </c>
      <c r="D84" s="46">
        <v>0.68529224218527751</v>
      </c>
      <c r="E84" s="46">
        <v>1</v>
      </c>
      <c r="F84" s="96">
        <v>161.85</v>
      </c>
      <c r="G84" s="96">
        <v>-0.16412418456257882</v>
      </c>
      <c r="H84" s="96">
        <v>0</v>
      </c>
      <c r="I84" s="96">
        <v>2.209112703738592</v>
      </c>
      <c r="S84" s="92"/>
      <c r="T84" s="93"/>
    </row>
    <row r="85" spans="1:20">
      <c r="A85" t="s">
        <v>41</v>
      </c>
      <c r="B85" t="s">
        <v>24</v>
      </c>
      <c r="C85">
        <v>18</v>
      </c>
      <c r="D85" s="46">
        <v>3.7357695782107833E-2</v>
      </c>
      <c r="E85" s="46">
        <v>7.9820118438634052E-3</v>
      </c>
      <c r="F85" s="96">
        <v>178.87</v>
      </c>
      <c r="G85" s="96">
        <v>-1.4276199188438941</v>
      </c>
      <c r="H85" s="96">
        <v>-2.0978876321369735</v>
      </c>
      <c r="I85" s="96">
        <v>2.252537506990004</v>
      </c>
      <c r="S85" s="92"/>
      <c r="T85" s="93"/>
    </row>
    <row r="86" spans="1:20">
      <c r="A86" t="s">
        <v>43</v>
      </c>
      <c r="B86" t="s">
        <v>24</v>
      </c>
      <c r="C86">
        <v>3</v>
      </c>
      <c r="D86" s="46">
        <v>7.7120154394257637E-2</v>
      </c>
      <c r="E86" s="46">
        <v>7.7464030761509442E-2</v>
      </c>
      <c r="F86" s="96">
        <v>214.69</v>
      </c>
      <c r="G86" s="96">
        <v>-1.1128321096484439</v>
      </c>
      <c r="H86" s="96">
        <v>-1.1108999086933788</v>
      </c>
      <c r="I86" s="96">
        <v>2.3318118159967423</v>
      </c>
      <c r="S86" s="92"/>
      <c r="T86" s="93"/>
    </row>
    <row r="87" spans="1:20">
      <c r="A87" t="s">
        <v>43</v>
      </c>
      <c r="B87" t="s">
        <v>24</v>
      </c>
      <c r="C87">
        <v>6</v>
      </c>
      <c r="D87" s="46">
        <v>1.7811990620606545E-2</v>
      </c>
      <c r="E87" s="46">
        <v>8.8198972269170842E-3</v>
      </c>
      <c r="F87" s="96">
        <v>187.89</v>
      </c>
      <c r="G87" s="96">
        <v>-1.7492875422304561</v>
      </c>
      <c r="H87" s="96">
        <v>-2.0545364754172555</v>
      </c>
      <c r="I87" s="96">
        <v>2.2739036664209702</v>
      </c>
      <c r="S87" s="92"/>
      <c r="T87" s="93"/>
    </row>
    <row r="88" spans="1:20">
      <c r="A88" t="s">
        <v>43</v>
      </c>
      <c r="B88" t="s">
        <v>24</v>
      </c>
      <c r="C88">
        <v>9</v>
      </c>
      <c r="D88" s="46">
        <v>1.7696822678230785E-2</v>
      </c>
      <c r="E88" s="46">
        <v>7.2859272020571377E-3</v>
      </c>
      <c r="F88" s="96">
        <v>118.85</v>
      </c>
      <c r="G88" s="96">
        <v>-1.7521047007104276</v>
      </c>
      <c r="H88" s="96">
        <v>-2.137515172361578</v>
      </c>
      <c r="I88" s="96">
        <v>2.0749991860641992</v>
      </c>
      <c r="S88" s="92"/>
      <c r="T88" s="93"/>
    </row>
    <row r="89" spans="1:20">
      <c r="A89" t="s">
        <v>43</v>
      </c>
      <c r="B89" t="s">
        <v>24</v>
      </c>
      <c r="C89">
        <v>12</v>
      </c>
      <c r="D89" s="46">
        <v>4.1646203186364888E-2</v>
      </c>
      <c r="E89" s="46">
        <v>4.5058054900839355E-2</v>
      </c>
      <c r="F89" s="96">
        <v>121.22</v>
      </c>
      <c r="G89" s="96">
        <v>-1.3804245863429936</v>
      </c>
      <c r="H89" s="96">
        <v>-1.3462275601502542</v>
      </c>
      <c r="I89" s="96">
        <v>2.0835742796739911</v>
      </c>
      <c r="S89" s="92"/>
      <c r="T89" s="93"/>
    </row>
    <row r="90" spans="1:20">
      <c r="A90" t="s">
        <v>43</v>
      </c>
      <c r="B90" t="s">
        <v>24</v>
      </c>
      <c r="C90">
        <v>15</v>
      </c>
      <c r="D90" s="46">
        <v>0.15571956021344388</v>
      </c>
      <c r="E90" s="46">
        <v>0.27244759644281241</v>
      </c>
      <c r="F90" s="96">
        <v>161.44999999999999</v>
      </c>
      <c r="G90" s="96">
        <v>-0.80765683149602985</v>
      </c>
      <c r="H90" s="96">
        <v>-0.56471701912793248</v>
      </c>
      <c r="I90" s="96">
        <v>2.2080380493531804</v>
      </c>
      <c r="S90" s="92"/>
      <c r="T90" s="93"/>
    </row>
    <row r="91" spans="1:20">
      <c r="A91" t="s">
        <v>43</v>
      </c>
      <c r="B91" t="s">
        <v>24</v>
      </c>
      <c r="C91">
        <v>18</v>
      </c>
      <c r="D91" s="46">
        <v>1.0412216037838562E-2</v>
      </c>
      <c r="E91" s="46">
        <v>2.3966966778895885E-3</v>
      </c>
      <c r="F91" s="96">
        <v>112.54</v>
      </c>
      <c r="G91" s="96">
        <v>-1.9824568295113412</v>
      </c>
      <c r="H91" s="96">
        <v>-2.6203869261058035</v>
      </c>
      <c r="I91" s="96">
        <v>2.0513069108179738</v>
      </c>
      <c r="S91" s="92"/>
      <c r="T91" s="93"/>
    </row>
    <row r="92" spans="1:20">
      <c r="A92" t="s">
        <v>45</v>
      </c>
      <c r="B92" t="s">
        <v>24</v>
      </c>
      <c r="C92">
        <v>3</v>
      </c>
      <c r="E92" s="46">
        <v>4.0174191170498363E-3</v>
      </c>
      <c r="F92" s="96">
        <v>291.54000000000002</v>
      </c>
      <c r="G92" s="96"/>
      <c r="H92" s="96">
        <v>-2.396052858154547</v>
      </c>
      <c r="I92" s="96">
        <v>2.46469814944665</v>
      </c>
      <c r="S92" s="92"/>
      <c r="T92" s="93"/>
    </row>
    <row r="93" spans="1:20">
      <c r="A93" t="s">
        <v>45</v>
      </c>
      <c r="B93" t="s">
        <v>24</v>
      </c>
      <c r="C93">
        <v>6</v>
      </c>
      <c r="E93" s="46">
        <v>6.7504238555286269E-2</v>
      </c>
      <c r="F93" s="96">
        <v>273.49</v>
      </c>
      <c r="G93" s="96"/>
      <c r="H93" s="96">
        <v>-1.1706689571929747</v>
      </c>
      <c r="I93" s="96">
        <v>2.4369414512390413</v>
      </c>
      <c r="S93" s="92"/>
      <c r="T93" s="93"/>
    </row>
    <row r="94" spans="1:20">
      <c r="A94" t="s">
        <v>45</v>
      </c>
      <c r="B94" t="s">
        <v>24</v>
      </c>
      <c r="C94">
        <v>9</v>
      </c>
      <c r="E94" s="46">
        <v>3.8162761851657657E-2</v>
      </c>
      <c r="F94" s="96">
        <v>142.03</v>
      </c>
      <c r="G94" s="96"/>
      <c r="H94" s="96">
        <v>-1.4183602027957423</v>
      </c>
      <c r="I94" s="96">
        <v>2.1523800870476029</v>
      </c>
      <c r="S94" s="92"/>
      <c r="T94" s="93"/>
    </row>
    <row r="95" spans="1:20">
      <c r="A95" t="s">
        <v>45</v>
      </c>
      <c r="B95" t="s">
        <v>24</v>
      </c>
      <c r="C95">
        <v>12</v>
      </c>
      <c r="D95" s="46">
        <v>0.13064409485425318</v>
      </c>
      <c r="E95" s="46">
        <v>2.3839986238271566E-3</v>
      </c>
      <c r="F95" s="96">
        <v>173.45</v>
      </c>
      <c r="G95" s="96">
        <v>-0.88391021571217376</v>
      </c>
      <c r="H95" s="96">
        <v>-2.6226939996299743</v>
      </c>
      <c r="I95" s="96">
        <v>2.2391743041780785</v>
      </c>
      <c r="S95" s="92"/>
      <c r="T95" s="93"/>
    </row>
    <row r="96" spans="1:20">
      <c r="A96" t="s">
        <v>45</v>
      </c>
      <c r="B96" t="s">
        <v>24</v>
      </c>
      <c r="C96">
        <v>15</v>
      </c>
      <c r="E96" s="46">
        <v>9.0136232274506765E-3</v>
      </c>
      <c r="F96" s="96">
        <v>174.55</v>
      </c>
      <c r="G96" s="96"/>
      <c r="H96" s="96">
        <v>-2.0451005995442686</v>
      </c>
      <c r="I96" s="96">
        <v>2.2419198531501978</v>
      </c>
      <c r="S96" s="92"/>
      <c r="T96" s="93"/>
    </row>
    <row r="97" spans="1:20">
      <c r="A97" t="s">
        <v>46</v>
      </c>
      <c r="B97" t="s">
        <v>24</v>
      </c>
      <c r="C97">
        <v>3</v>
      </c>
      <c r="E97" s="46">
        <v>3.2715525001144833E-3</v>
      </c>
      <c r="F97" s="96">
        <v>215.27</v>
      </c>
      <c r="G97" s="96"/>
      <c r="H97" s="96">
        <v>-2.4852461059854951</v>
      </c>
      <c r="I97" s="96">
        <v>2.3329835108162262</v>
      </c>
      <c r="S97" s="92"/>
      <c r="T97" s="93"/>
    </row>
    <row r="98" spans="1:20">
      <c r="A98" t="s">
        <v>46</v>
      </c>
      <c r="B98" t="s">
        <v>24</v>
      </c>
      <c r="C98">
        <v>6</v>
      </c>
      <c r="D98" s="46">
        <v>0.27874628378755933</v>
      </c>
      <c r="E98" s="46">
        <v>9.5142807449590514E-2</v>
      </c>
      <c r="F98" s="96">
        <v>140.25</v>
      </c>
      <c r="G98" s="96">
        <v>-0.55479091386778245</v>
      </c>
      <c r="H98" s="96">
        <v>-1.0216240376767183</v>
      </c>
      <c r="I98" s="96">
        <v>2.1469028699281991</v>
      </c>
      <c r="S98" s="92"/>
      <c r="T98" s="93"/>
    </row>
    <row r="99" spans="1:20">
      <c r="A99" t="s">
        <v>46</v>
      </c>
      <c r="B99" t="s">
        <v>24</v>
      </c>
      <c r="C99">
        <v>12</v>
      </c>
      <c r="D99" s="46">
        <v>4.6407016555016722E-2</v>
      </c>
      <c r="E99" s="46">
        <v>6.6380773077257147E-3</v>
      </c>
      <c r="F99" s="96">
        <v>179.81</v>
      </c>
      <c r="G99" s="96">
        <v>-1.3334163508945147</v>
      </c>
      <c r="H99" s="96">
        <v>-2.1779576940601082</v>
      </c>
      <c r="I99" s="96">
        <v>2.2548138410348737</v>
      </c>
      <c r="S99" s="92"/>
      <c r="T99" s="93"/>
    </row>
    <row r="100" spans="1:20">
      <c r="A100" t="s">
        <v>46</v>
      </c>
      <c r="B100" t="s">
        <v>24</v>
      </c>
      <c r="C100">
        <v>15</v>
      </c>
      <c r="D100" s="46">
        <v>0.36807385884591909</v>
      </c>
      <c r="E100" s="46">
        <v>2.3691503038457359E-3</v>
      </c>
      <c r="F100" s="96">
        <v>178.51</v>
      </c>
      <c r="G100" s="96">
        <v>-0.43406502569951755</v>
      </c>
      <c r="H100" s="96">
        <v>-2.6254073858537899</v>
      </c>
      <c r="I100" s="96">
        <v>2.2516625499897942</v>
      </c>
      <c r="S100" s="92"/>
      <c r="T100" s="93"/>
    </row>
    <row r="101" spans="1:20">
      <c r="E101" s="97"/>
      <c r="G101" s="96"/>
      <c r="S101" s="92"/>
      <c r="T101" s="93"/>
    </row>
    <row r="102" spans="1:20">
      <c r="G102" s="96"/>
      <c r="S102" s="92"/>
      <c r="T102" s="93"/>
    </row>
    <row r="103" spans="1:20">
      <c r="G103" s="96"/>
      <c r="S103" s="92"/>
      <c r="T103" s="93"/>
    </row>
    <row r="104" spans="1:20">
      <c r="G104" s="96"/>
      <c r="S104" s="92"/>
      <c r="T104" s="93"/>
    </row>
    <row r="105" spans="1:20">
      <c r="G105" s="96"/>
      <c r="S105" s="92"/>
      <c r="T105" s="93"/>
    </row>
    <row r="106" spans="1:20">
      <c r="G106" s="96"/>
      <c r="S106" s="92"/>
      <c r="T106" s="93"/>
    </row>
    <row r="107" spans="1:20">
      <c r="G107" s="96"/>
      <c r="S107" s="92"/>
      <c r="T107" s="93"/>
    </row>
    <row r="108" spans="1:20">
      <c r="G108" s="96"/>
      <c r="S108" s="92"/>
      <c r="T108" s="93"/>
    </row>
    <row r="109" spans="1:20">
      <c r="G109" s="96"/>
      <c r="S109" s="92"/>
      <c r="T109" s="93"/>
    </row>
  </sheetData>
  <sortState ref="A2:I109">
    <sortCondition ref="B2:B109"/>
    <sortCondition ref="A2:A109"/>
    <sortCondition ref="C2:C10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Ref genes</vt:lpstr>
      <vt:lpstr>CCL2 Cq values</vt:lpstr>
      <vt:lpstr>CCL2 RQ summary</vt:lpstr>
      <vt:lpstr>CCR2 Cq values</vt:lpstr>
      <vt:lpstr>CCR2 RQ summary</vt:lpstr>
      <vt:lpstr>Correlation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Dominique Riddell</cp:lastModifiedBy>
  <dcterms:created xsi:type="dcterms:W3CDTF">2021-10-29T15:29:47Z</dcterms:created>
  <dcterms:modified xsi:type="dcterms:W3CDTF">2021-11-12T15:49:57Z</dcterms:modified>
</cp:coreProperties>
</file>